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tine.duhrr\Downloads\"/>
    </mc:Choice>
  </mc:AlternateContent>
  <xr:revisionPtr revIDLastSave="0" documentId="8_{26B58338-E90F-46CB-9275-02DA4D01D024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Alle skoler sat op i rækkefølge" sheetId="2" r:id="rId1"/>
    <sheet name="Universiteter" sheetId="3" r:id="rId2"/>
    <sheet name="Erhvervsakademier" sheetId="4" r:id="rId3"/>
    <sheet name="SOSU" sheetId="5" r:id="rId4"/>
    <sheet name="VUC" sheetId="6" r:id="rId5"/>
    <sheet name="Professionshøjskoler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7" l="1"/>
  <c r="P9" i="7" s="1"/>
  <c r="K9" i="7"/>
  <c r="G9" i="7"/>
  <c r="H9" i="7" s="1"/>
  <c r="D9" i="7"/>
  <c r="E9" i="7" s="1"/>
  <c r="O8" i="7"/>
  <c r="P8" i="7" s="1"/>
  <c r="K8" i="7"/>
  <c r="G8" i="7"/>
  <c r="H8" i="7" s="1"/>
  <c r="D8" i="7"/>
  <c r="E8" i="7" s="1"/>
  <c r="O7" i="7"/>
  <c r="P7" i="7" s="1"/>
  <c r="K7" i="7"/>
  <c r="G7" i="7"/>
  <c r="H7" i="7" s="1"/>
  <c r="D7" i="7"/>
  <c r="E7" i="7" s="1"/>
  <c r="O6" i="7"/>
  <c r="P6" i="7" s="1"/>
  <c r="K6" i="7"/>
  <c r="L6" i="7" s="1"/>
  <c r="M6" i="7" s="1"/>
  <c r="G6" i="7"/>
  <c r="H6" i="7" s="1"/>
  <c r="D6" i="7"/>
  <c r="E6" i="7" s="1"/>
  <c r="O5" i="7"/>
  <c r="P5" i="7" s="1"/>
  <c r="K5" i="7"/>
  <c r="G5" i="7"/>
  <c r="H5" i="7" s="1"/>
  <c r="D5" i="7"/>
  <c r="E5" i="7" s="1"/>
  <c r="O4" i="7"/>
  <c r="P4" i="7" s="1"/>
  <c r="K4" i="7"/>
  <c r="G4" i="7"/>
  <c r="H4" i="7" s="1"/>
  <c r="D4" i="7"/>
  <c r="E4" i="7" s="1"/>
  <c r="O3" i="7"/>
  <c r="P3" i="7" s="1"/>
  <c r="K3" i="7"/>
  <c r="G3" i="7"/>
  <c r="H3" i="7" s="1"/>
  <c r="D3" i="7"/>
  <c r="E3" i="7" s="1"/>
  <c r="O2" i="7"/>
  <c r="P2" i="7" s="1"/>
  <c r="K2" i="7"/>
  <c r="G2" i="7"/>
  <c r="H2" i="7" s="1"/>
  <c r="D2" i="7"/>
  <c r="E2" i="7" s="1"/>
  <c r="O32" i="6"/>
  <c r="P32" i="6" s="1"/>
  <c r="K32" i="6"/>
  <c r="G32" i="6"/>
  <c r="H32" i="6" s="1"/>
  <c r="D32" i="6"/>
  <c r="E32" i="6" s="1"/>
  <c r="O31" i="6"/>
  <c r="P31" i="6" s="1"/>
  <c r="K31" i="6"/>
  <c r="G31" i="6"/>
  <c r="H31" i="6" s="1"/>
  <c r="D31" i="6"/>
  <c r="E31" i="6" s="1"/>
  <c r="O30" i="6"/>
  <c r="P30" i="6" s="1"/>
  <c r="K30" i="6"/>
  <c r="G30" i="6"/>
  <c r="H30" i="6" s="1"/>
  <c r="D30" i="6"/>
  <c r="E30" i="6" s="1"/>
  <c r="O29" i="6"/>
  <c r="P29" i="6" s="1"/>
  <c r="K29" i="6"/>
  <c r="G29" i="6"/>
  <c r="H29" i="6" s="1"/>
  <c r="D29" i="6"/>
  <c r="E29" i="6" s="1"/>
  <c r="O28" i="6"/>
  <c r="P28" i="6" s="1"/>
  <c r="K28" i="6"/>
  <c r="G28" i="6"/>
  <c r="H28" i="6" s="1"/>
  <c r="D28" i="6"/>
  <c r="E28" i="6" s="1"/>
  <c r="O27" i="6"/>
  <c r="P27" i="6" s="1"/>
  <c r="K27" i="6"/>
  <c r="G27" i="6"/>
  <c r="H27" i="6" s="1"/>
  <c r="D27" i="6"/>
  <c r="E27" i="6" s="1"/>
  <c r="O26" i="6"/>
  <c r="P26" i="6" s="1"/>
  <c r="K26" i="6"/>
  <c r="G26" i="6"/>
  <c r="H26" i="6" s="1"/>
  <c r="D26" i="6"/>
  <c r="E26" i="6" s="1"/>
  <c r="O25" i="6"/>
  <c r="P25" i="6" s="1"/>
  <c r="K25" i="6"/>
  <c r="G25" i="6"/>
  <c r="H25" i="6" s="1"/>
  <c r="D25" i="6"/>
  <c r="E25" i="6" s="1"/>
  <c r="O24" i="6"/>
  <c r="P24" i="6" s="1"/>
  <c r="K24" i="6"/>
  <c r="G24" i="6"/>
  <c r="H24" i="6" s="1"/>
  <c r="D24" i="6"/>
  <c r="E24" i="6" s="1"/>
  <c r="O23" i="6"/>
  <c r="P23" i="6" s="1"/>
  <c r="K23" i="6"/>
  <c r="G23" i="6"/>
  <c r="H23" i="6" s="1"/>
  <c r="D23" i="6"/>
  <c r="E23" i="6" s="1"/>
  <c r="O22" i="6"/>
  <c r="P22" i="6" s="1"/>
  <c r="K22" i="6"/>
  <c r="G22" i="6"/>
  <c r="H22" i="6" s="1"/>
  <c r="D22" i="6"/>
  <c r="E22" i="6" s="1"/>
  <c r="O21" i="6"/>
  <c r="P21" i="6" s="1"/>
  <c r="K21" i="6"/>
  <c r="G21" i="6"/>
  <c r="H21" i="6" s="1"/>
  <c r="D21" i="6"/>
  <c r="E21" i="6" s="1"/>
  <c r="O20" i="6"/>
  <c r="P20" i="6" s="1"/>
  <c r="K20" i="6"/>
  <c r="G20" i="6"/>
  <c r="H20" i="6" s="1"/>
  <c r="D20" i="6"/>
  <c r="E20" i="6" s="1"/>
  <c r="O19" i="6"/>
  <c r="P19" i="6" s="1"/>
  <c r="K19" i="6"/>
  <c r="G19" i="6"/>
  <c r="H19" i="6" s="1"/>
  <c r="D19" i="6"/>
  <c r="E19" i="6" s="1"/>
  <c r="O18" i="6"/>
  <c r="P18" i="6" s="1"/>
  <c r="K18" i="6"/>
  <c r="G18" i="6"/>
  <c r="H18" i="6" s="1"/>
  <c r="D18" i="6"/>
  <c r="E18" i="6" s="1"/>
  <c r="O17" i="6"/>
  <c r="P17" i="6" s="1"/>
  <c r="K17" i="6"/>
  <c r="G17" i="6"/>
  <c r="H17" i="6" s="1"/>
  <c r="D17" i="6"/>
  <c r="E17" i="6" s="1"/>
  <c r="O16" i="6"/>
  <c r="P16" i="6" s="1"/>
  <c r="K16" i="6"/>
  <c r="G16" i="6"/>
  <c r="H16" i="6" s="1"/>
  <c r="D16" i="6"/>
  <c r="E16" i="6" s="1"/>
  <c r="O15" i="6"/>
  <c r="P15" i="6" s="1"/>
  <c r="K15" i="6"/>
  <c r="G15" i="6"/>
  <c r="H15" i="6" s="1"/>
  <c r="D15" i="6"/>
  <c r="E15" i="6" s="1"/>
  <c r="O14" i="6"/>
  <c r="P14" i="6" s="1"/>
  <c r="K14" i="6"/>
  <c r="G14" i="6"/>
  <c r="H14" i="6" s="1"/>
  <c r="D14" i="6"/>
  <c r="E14" i="6" s="1"/>
  <c r="O13" i="6"/>
  <c r="P13" i="6" s="1"/>
  <c r="K13" i="6"/>
  <c r="G13" i="6"/>
  <c r="H13" i="6" s="1"/>
  <c r="D13" i="6"/>
  <c r="E13" i="6" s="1"/>
  <c r="O12" i="6"/>
  <c r="P12" i="6" s="1"/>
  <c r="K12" i="6"/>
  <c r="G12" i="6"/>
  <c r="H12" i="6" s="1"/>
  <c r="D12" i="6"/>
  <c r="E12" i="6" s="1"/>
  <c r="O11" i="6"/>
  <c r="P11" i="6" s="1"/>
  <c r="K11" i="6"/>
  <c r="G11" i="6"/>
  <c r="H11" i="6" s="1"/>
  <c r="D11" i="6"/>
  <c r="E11" i="6" s="1"/>
  <c r="O10" i="6"/>
  <c r="P10" i="6" s="1"/>
  <c r="K10" i="6"/>
  <c r="G10" i="6"/>
  <c r="H10" i="6" s="1"/>
  <c r="D10" i="6"/>
  <c r="E10" i="6" s="1"/>
  <c r="O9" i="6"/>
  <c r="P9" i="6" s="1"/>
  <c r="K9" i="6"/>
  <c r="G9" i="6"/>
  <c r="H9" i="6" s="1"/>
  <c r="D9" i="6"/>
  <c r="E9" i="6" s="1"/>
  <c r="O8" i="6"/>
  <c r="P8" i="6" s="1"/>
  <c r="K8" i="6"/>
  <c r="G8" i="6"/>
  <c r="H8" i="6" s="1"/>
  <c r="D8" i="6"/>
  <c r="E8" i="6" s="1"/>
  <c r="O7" i="6"/>
  <c r="P7" i="6" s="1"/>
  <c r="K7" i="6"/>
  <c r="G7" i="6"/>
  <c r="H7" i="6" s="1"/>
  <c r="D7" i="6"/>
  <c r="E7" i="6" s="1"/>
  <c r="O6" i="6"/>
  <c r="P6" i="6" s="1"/>
  <c r="K6" i="6"/>
  <c r="L6" i="6" s="1"/>
  <c r="M6" i="6" s="1"/>
  <c r="G6" i="6"/>
  <c r="H6" i="6" s="1"/>
  <c r="D6" i="6"/>
  <c r="E6" i="6" s="1"/>
  <c r="O5" i="6"/>
  <c r="P5" i="6" s="1"/>
  <c r="K5" i="6"/>
  <c r="G5" i="6"/>
  <c r="H5" i="6" s="1"/>
  <c r="D5" i="6"/>
  <c r="E5" i="6" s="1"/>
  <c r="O4" i="6"/>
  <c r="P4" i="6" s="1"/>
  <c r="K4" i="6"/>
  <c r="G4" i="6"/>
  <c r="H4" i="6" s="1"/>
  <c r="D4" i="6"/>
  <c r="E4" i="6" s="1"/>
  <c r="O3" i="6"/>
  <c r="P3" i="6" s="1"/>
  <c r="K3" i="6"/>
  <c r="G3" i="6"/>
  <c r="H3" i="6" s="1"/>
  <c r="D3" i="6"/>
  <c r="E3" i="6" s="1"/>
  <c r="O2" i="6"/>
  <c r="P2" i="6" s="1"/>
  <c r="K2" i="6"/>
  <c r="G2" i="6"/>
  <c r="H2" i="6" s="1"/>
  <c r="D2" i="6"/>
  <c r="E2" i="6" s="1"/>
  <c r="Q18" i="5"/>
  <c r="R18" i="5" s="1"/>
  <c r="L18" i="5"/>
  <c r="G18" i="5"/>
  <c r="H18" i="5" s="1"/>
  <c r="D18" i="5"/>
  <c r="E18" i="5" s="1"/>
  <c r="Q17" i="5"/>
  <c r="R17" i="5" s="1"/>
  <c r="L17" i="5"/>
  <c r="M17" i="5" s="1"/>
  <c r="N17" i="5" s="1"/>
  <c r="G17" i="5"/>
  <c r="H17" i="5" s="1"/>
  <c r="D17" i="5"/>
  <c r="E17" i="5" s="1"/>
  <c r="Q16" i="5"/>
  <c r="R16" i="5" s="1"/>
  <c r="L16" i="5"/>
  <c r="G16" i="5"/>
  <c r="H16" i="5" s="1"/>
  <c r="D16" i="5"/>
  <c r="E16" i="5" s="1"/>
  <c r="Q15" i="5"/>
  <c r="R15" i="5" s="1"/>
  <c r="L15" i="5"/>
  <c r="G15" i="5"/>
  <c r="H15" i="5" s="1"/>
  <c r="D15" i="5"/>
  <c r="E15" i="5" s="1"/>
  <c r="Q14" i="5"/>
  <c r="R14" i="5" s="1"/>
  <c r="L14" i="5"/>
  <c r="G14" i="5"/>
  <c r="H14" i="5" s="1"/>
  <c r="D14" i="5"/>
  <c r="E14" i="5" s="1"/>
  <c r="Q13" i="5"/>
  <c r="R13" i="5" s="1"/>
  <c r="L13" i="5"/>
  <c r="G13" i="5"/>
  <c r="H13" i="5" s="1"/>
  <c r="D13" i="5"/>
  <c r="E13" i="5" s="1"/>
  <c r="Q12" i="5"/>
  <c r="R12" i="5" s="1"/>
  <c r="L12" i="5"/>
  <c r="G12" i="5"/>
  <c r="H12" i="5" s="1"/>
  <c r="D12" i="5"/>
  <c r="E12" i="5" s="1"/>
  <c r="Q11" i="5"/>
  <c r="R11" i="5" s="1"/>
  <c r="L11" i="5"/>
  <c r="G11" i="5"/>
  <c r="H11" i="5" s="1"/>
  <c r="D11" i="5"/>
  <c r="E11" i="5" s="1"/>
  <c r="Q10" i="5"/>
  <c r="R10" i="5" s="1"/>
  <c r="L10" i="5"/>
  <c r="G10" i="5"/>
  <c r="H10" i="5" s="1"/>
  <c r="D10" i="5"/>
  <c r="E10" i="5" s="1"/>
  <c r="Q9" i="5"/>
  <c r="R9" i="5" s="1"/>
  <c r="L9" i="5"/>
  <c r="G9" i="5"/>
  <c r="H9" i="5" s="1"/>
  <c r="D9" i="5"/>
  <c r="E9" i="5" s="1"/>
  <c r="Q8" i="5"/>
  <c r="R8" i="5" s="1"/>
  <c r="L8" i="5"/>
  <c r="G8" i="5"/>
  <c r="H8" i="5" s="1"/>
  <c r="D8" i="5"/>
  <c r="E8" i="5" s="1"/>
  <c r="Q7" i="5"/>
  <c r="R7" i="5" s="1"/>
  <c r="L7" i="5"/>
  <c r="G7" i="5"/>
  <c r="H7" i="5" s="1"/>
  <c r="D7" i="5"/>
  <c r="E7" i="5" s="1"/>
  <c r="Q6" i="5"/>
  <c r="R6" i="5" s="1"/>
  <c r="L6" i="5"/>
  <c r="G6" i="5"/>
  <c r="H6" i="5" s="1"/>
  <c r="D6" i="5"/>
  <c r="E6" i="5" s="1"/>
  <c r="Q5" i="5"/>
  <c r="R5" i="5" s="1"/>
  <c r="L5" i="5"/>
  <c r="G5" i="5"/>
  <c r="H5" i="5" s="1"/>
  <c r="D5" i="5"/>
  <c r="E5" i="5" s="1"/>
  <c r="Q4" i="5"/>
  <c r="R4" i="5" s="1"/>
  <c r="L4" i="5"/>
  <c r="G4" i="5"/>
  <c r="H4" i="5" s="1"/>
  <c r="D4" i="5"/>
  <c r="E4" i="5" s="1"/>
  <c r="Q3" i="5"/>
  <c r="R3" i="5" s="1"/>
  <c r="L3" i="5"/>
  <c r="G3" i="5"/>
  <c r="H3" i="5" s="1"/>
  <c r="D3" i="5"/>
  <c r="E3" i="5" s="1"/>
  <c r="Q2" i="5"/>
  <c r="R2" i="5" s="1"/>
  <c r="L2" i="5"/>
  <c r="G2" i="5"/>
  <c r="H2" i="5" s="1"/>
  <c r="D2" i="5"/>
  <c r="E2" i="5" s="1"/>
  <c r="S9" i="4"/>
  <c r="T9" i="4" s="1"/>
  <c r="P9" i="4"/>
  <c r="Q9" i="4" s="1"/>
  <c r="O9" i="4"/>
  <c r="N9" i="4"/>
  <c r="M9" i="4"/>
  <c r="K9" i="4"/>
  <c r="J9" i="4"/>
  <c r="H9" i="4"/>
  <c r="G9" i="4"/>
  <c r="E9" i="4"/>
  <c r="D9" i="4"/>
  <c r="S8" i="4"/>
  <c r="T8" i="4" s="1"/>
  <c r="P8" i="4"/>
  <c r="Q8" i="4" s="1"/>
  <c r="O8" i="4"/>
  <c r="N8" i="4"/>
  <c r="M8" i="4"/>
  <c r="K8" i="4"/>
  <c r="J8" i="4"/>
  <c r="H8" i="4"/>
  <c r="G8" i="4"/>
  <c r="E8" i="4"/>
  <c r="D8" i="4"/>
  <c r="S7" i="4"/>
  <c r="T7" i="4" s="1"/>
  <c r="P7" i="4"/>
  <c r="Q7" i="4" s="1"/>
  <c r="O7" i="4"/>
  <c r="N7" i="4"/>
  <c r="M7" i="4"/>
  <c r="K7" i="4"/>
  <c r="J7" i="4"/>
  <c r="H7" i="4"/>
  <c r="G7" i="4"/>
  <c r="E7" i="4"/>
  <c r="D7" i="4"/>
  <c r="S6" i="4"/>
  <c r="T6" i="4" s="1"/>
  <c r="P6" i="4"/>
  <c r="Q6" i="4" s="1"/>
  <c r="U6" i="4" s="1"/>
  <c r="O6" i="4"/>
  <c r="N6" i="4"/>
  <c r="M6" i="4"/>
  <c r="K6" i="4"/>
  <c r="J6" i="4"/>
  <c r="H6" i="4"/>
  <c r="G6" i="4"/>
  <c r="E6" i="4"/>
  <c r="D6" i="4"/>
  <c r="S5" i="4"/>
  <c r="T5" i="4" s="1"/>
  <c r="P5" i="4"/>
  <c r="Q5" i="4" s="1"/>
  <c r="O5" i="4"/>
  <c r="N5" i="4"/>
  <c r="M5" i="4"/>
  <c r="K5" i="4"/>
  <c r="J5" i="4"/>
  <c r="H5" i="4"/>
  <c r="U5" i="4" s="1"/>
  <c r="G5" i="4"/>
  <c r="E5" i="4"/>
  <c r="D5" i="4"/>
  <c r="S4" i="4"/>
  <c r="T4" i="4" s="1"/>
  <c r="P4" i="4"/>
  <c r="Q4" i="4" s="1"/>
  <c r="O4" i="4"/>
  <c r="N4" i="4"/>
  <c r="M4" i="4"/>
  <c r="K4" i="4"/>
  <c r="J4" i="4"/>
  <c r="H4" i="4"/>
  <c r="G4" i="4"/>
  <c r="E4" i="4"/>
  <c r="U4" i="4" s="1"/>
  <c r="D4" i="4"/>
  <c r="S3" i="4"/>
  <c r="T3" i="4" s="1"/>
  <c r="P3" i="4"/>
  <c r="Q3" i="4" s="1"/>
  <c r="O3" i="4"/>
  <c r="N3" i="4"/>
  <c r="M3" i="4"/>
  <c r="K3" i="4"/>
  <c r="J3" i="4"/>
  <c r="H3" i="4"/>
  <c r="G3" i="4"/>
  <c r="E3" i="4"/>
  <c r="U3" i="4" s="1"/>
  <c r="D3" i="4"/>
  <c r="S2" i="4"/>
  <c r="T2" i="4" s="1"/>
  <c r="P2" i="4"/>
  <c r="Q2" i="4" s="1"/>
  <c r="O2" i="4"/>
  <c r="N2" i="4"/>
  <c r="M2" i="4"/>
  <c r="K2" i="4"/>
  <c r="J2" i="4"/>
  <c r="H2" i="4"/>
  <c r="G2" i="4"/>
  <c r="E2" i="4"/>
  <c r="D2" i="4"/>
  <c r="O9" i="3"/>
  <c r="P9" i="3" s="1"/>
  <c r="L9" i="3"/>
  <c r="M9" i="3" s="1"/>
  <c r="K9" i="3"/>
  <c r="H9" i="3"/>
  <c r="G9" i="3"/>
  <c r="E9" i="3"/>
  <c r="Q9" i="3" s="1"/>
  <c r="D9" i="3"/>
  <c r="O8" i="3"/>
  <c r="P8" i="3" s="1"/>
  <c r="L8" i="3"/>
  <c r="M8" i="3" s="1"/>
  <c r="K8" i="3"/>
  <c r="H8" i="3"/>
  <c r="G8" i="3"/>
  <c r="E8" i="3"/>
  <c r="Q8" i="3" s="1"/>
  <c r="D8" i="3"/>
  <c r="O7" i="3"/>
  <c r="P7" i="3" s="1"/>
  <c r="L7" i="3"/>
  <c r="M7" i="3" s="1"/>
  <c r="K7" i="3"/>
  <c r="H7" i="3"/>
  <c r="G7" i="3"/>
  <c r="E7" i="3"/>
  <c r="Q7" i="3" s="1"/>
  <c r="D7" i="3"/>
  <c r="O6" i="3"/>
  <c r="P6" i="3" s="1"/>
  <c r="L6" i="3"/>
  <c r="M6" i="3" s="1"/>
  <c r="K6" i="3"/>
  <c r="H6" i="3"/>
  <c r="G6" i="3"/>
  <c r="E6" i="3"/>
  <c r="D6" i="3"/>
  <c r="O5" i="3"/>
  <c r="P5" i="3" s="1"/>
  <c r="L5" i="3"/>
  <c r="M5" i="3" s="1"/>
  <c r="K5" i="3"/>
  <c r="H5" i="3"/>
  <c r="G5" i="3"/>
  <c r="E5" i="3"/>
  <c r="D5" i="3"/>
  <c r="O4" i="3"/>
  <c r="P4" i="3" s="1"/>
  <c r="L4" i="3"/>
  <c r="M4" i="3" s="1"/>
  <c r="K4" i="3"/>
  <c r="H4" i="3"/>
  <c r="G4" i="3"/>
  <c r="E4" i="3"/>
  <c r="D4" i="3"/>
  <c r="O3" i="3"/>
  <c r="P3" i="3" s="1"/>
  <c r="L3" i="3"/>
  <c r="M3" i="3" s="1"/>
  <c r="K3" i="3"/>
  <c r="H3" i="3"/>
  <c r="G3" i="3"/>
  <c r="E3" i="3"/>
  <c r="D3" i="3"/>
  <c r="O2" i="3"/>
  <c r="P2" i="3" s="1"/>
  <c r="L2" i="3"/>
  <c r="M2" i="3" s="1"/>
  <c r="K2" i="3"/>
  <c r="H2" i="3"/>
  <c r="G2" i="3"/>
  <c r="E2" i="3"/>
  <c r="D2" i="3"/>
  <c r="L4" i="7" l="1"/>
  <c r="M4" i="7" s="1"/>
  <c r="Q4" i="7" s="1"/>
  <c r="L3" i="7"/>
  <c r="M3" i="7" s="1"/>
  <c r="L5" i="7"/>
  <c r="M5" i="7" s="1"/>
  <c r="Q5" i="7" s="1"/>
  <c r="L7" i="7"/>
  <c r="M7" i="7" s="1"/>
  <c r="Q7" i="7" s="1"/>
  <c r="L9" i="7"/>
  <c r="M9" i="7" s="1"/>
  <c r="Q9" i="7" s="1"/>
  <c r="L2" i="7"/>
  <c r="M2" i="7" s="1"/>
  <c r="Q2" i="7" s="1"/>
  <c r="Q3" i="7"/>
  <c r="L22" i="6"/>
  <c r="M22" i="6" s="1"/>
  <c r="L8" i="6"/>
  <c r="M8" i="6" s="1"/>
  <c r="L10" i="6"/>
  <c r="M10" i="6" s="1"/>
  <c r="Q10" i="6" s="1"/>
  <c r="L26" i="6"/>
  <c r="M26" i="6" s="1"/>
  <c r="Q26" i="6" s="1"/>
  <c r="L3" i="6"/>
  <c r="M3" i="6" s="1"/>
  <c r="Q3" i="6" s="1"/>
  <c r="L14" i="6"/>
  <c r="M14" i="6" s="1"/>
  <c r="Q14" i="6" s="1"/>
  <c r="L7" i="6"/>
  <c r="M7" i="6" s="1"/>
  <c r="Q7" i="6" s="1"/>
  <c r="L18" i="6"/>
  <c r="M18" i="6" s="1"/>
  <c r="Q18" i="6" s="1"/>
  <c r="L29" i="6"/>
  <c r="M29" i="6" s="1"/>
  <c r="Q29" i="6" s="1"/>
  <c r="L30" i="6"/>
  <c r="M30" i="6" s="1"/>
  <c r="Q30" i="6" s="1"/>
  <c r="L2" i="6"/>
  <c r="M2" i="6" s="1"/>
  <c r="Q2" i="6" s="1"/>
  <c r="L4" i="6"/>
  <c r="M4" i="6" s="1"/>
  <c r="Q4" i="6" s="1"/>
  <c r="L12" i="6"/>
  <c r="M12" i="6" s="1"/>
  <c r="L15" i="6"/>
  <c r="M15" i="6" s="1"/>
  <c r="Q15" i="6" s="1"/>
  <c r="L20" i="6"/>
  <c r="M20" i="6" s="1"/>
  <c r="Q20" i="6" s="1"/>
  <c r="L23" i="6"/>
  <c r="M23" i="6" s="1"/>
  <c r="Q23" i="6" s="1"/>
  <c r="L28" i="6"/>
  <c r="M28" i="6" s="1"/>
  <c r="Q28" i="6" s="1"/>
  <c r="L31" i="6"/>
  <c r="M31" i="6" s="1"/>
  <c r="Q31" i="6" s="1"/>
  <c r="L11" i="6"/>
  <c r="M11" i="6" s="1"/>
  <c r="Q11" i="6" s="1"/>
  <c r="L16" i="6"/>
  <c r="M16" i="6" s="1"/>
  <c r="Q16" i="6" s="1"/>
  <c r="L19" i="6"/>
  <c r="M19" i="6" s="1"/>
  <c r="Q19" i="6" s="1"/>
  <c r="L24" i="6"/>
  <c r="M24" i="6" s="1"/>
  <c r="Q24" i="6" s="1"/>
  <c r="L27" i="6"/>
  <c r="M27" i="6" s="1"/>
  <c r="Q27" i="6" s="1"/>
  <c r="L32" i="6"/>
  <c r="M32" i="6" s="1"/>
  <c r="Q32" i="6" s="1"/>
  <c r="M4" i="5"/>
  <c r="N4" i="5" s="1"/>
  <c r="S4" i="5" s="1"/>
  <c r="M8" i="5"/>
  <c r="N8" i="5" s="1"/>
  <c r="S8" i="5" s="1"/>
  <c r="M12" i="5"/>
  <c r="N12" i="5" s="1"/>
  <c r="S12" i="5" s="1"/>
  <c r="M6" i="5"/>
  <c r="N6" i="5" s="1"/>
  <c r="S6" i="5" s="1"/>
  <c r="M3" i="5"/>
  <c r="N3" i="5" s="1"/>
  <c r="M10" i="5"/>
  <c r="N10" i="5" s="1"/>
  <c r="M7" i="5"/>
  <c r="N7" i="5" s="1"/>
  <c r="S7" i="5" s="1"/>
  <c r="M2" i="5"/>
  <c r="N2" i="5" s="1"/>
  <c r="S2" i="5" s="1"/>
  <c r="M9" i="5"/>
  <c r="N9" i="5" s="1"/>
  <c r="S9" i="5" s="1"/>
  <c r="M14" i="5"/>
  <c r="N14" i="5" s="1"/>
  <c r="S14" i="5" s="1"/>
  <c r="M11" i="5"/>
  <c r="N11" i="5" s="1"/>
  <c r="S11" i="5" s="1"/>
  <c r="M15" i="5"/>
  <c r="N15" i="5" s="1"/>
  <c r="S15" i="5" s="1"/>
  <c r="S10" i="5"/>
  <c r="M5" i="5"/>
  <c r="N5" i="5" s="1"/>
  <c r="S5" i="5" s="1"/>
  <c r="M16" i="5"/>
  <c r="N16" i="5" s="1"/>
  <c r="S16" i="5" s="1"/>
  <c r="M18" i="5"/>
  <c r="N18" i="5" s="1"/>
  <c r="S18" i="5" s="1"/>
  <c r="M13" i="5"/>
  <c r="N13" i="5" s="1"/>
  <c r="S13" i="5" s="1"/>
  <c r="S3" i="5"/>
  <c r="U8" i="4"/>
  <c r="Q12" i="6"/>
  <c r="Q22" i="6"/>
  <c r="Q5" i="3"/>
  <c r="S17" i="5"/>
  <c r="Q6" i="6"/>
  <c r="Q8" i="6"/>
  <c r="Q4" i="3"/>
  <c r="Q3" i="3"/>
  <c r="U7" i="4"/>
  <c r="U9" i="4"/>
  <c r="Q6" i="7"/>
  <c r="Q6" i="3"/>
  <c r="Q2" i="3"/>
  <c r="U2" i="4"/>
  <c r="L8" i="7"/>
  <c r="M8" i="7" s="1"/>
  <c r="Q8" i="7" s="1"/>
  <c r="L5" i="6"/>
  <c r="M5" i="6" s="1"/>
  <c r="Q5" i="6" s="1"/>
  <c r="L9" i="6"/>
  <c r="M9" i="6" s="1"/>
  <c r="Q9" i="6" s="1"/>
  <c r="L13" i="6"/>
  <c r="M13" i="6" s="1"/>
  <c r="Q13" i="6" s="1"/>
  <c r="L17" i="6"/>
  <c r="M17" i="6" s="1"/>
  <c r="Q17" i="6" s="1"/>
  <c r="L21" i="6"/>
  <c r="M21" i="6" s="1"/>
  <c r="Q21" i="6" s="1"/>
  <c r="L25" i="6"/>
  <c r="M25" i="6" s="1"/>
  <c r="Q2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200-000004000000}">
      <text>
        <r>
          <rPr>
            <sz val="10"/>
            <color rgb="FF000000"/>
            <rFont val="Arial"/>
          </rPr>
          <t>God interaktion på klimavenlige posts
	-Frederik Keller Dietz</t>
        </r>
      </text>
    </comment>
    <comment ref="A5" authorId="0" shapeId="0" xr:uid="{00000000-0006-0000-0200-000002000000}">
      <text>
        <r>
          <rPr>
            <sz val="10"/>
            <color rgb="FF000000"/>
            <rFont val="Arial"/>
          </rPr>
          <t>Mange opslag om Trump/Biden der skaber stor debat
	-Frederik Keller Dietz</t>
        </r>
      </text>
    </comment>
    <comment ref="A8" authorId="0" shapeId="0" xr:uid="{00000000-0006-0000-0200-000001000000}">
      <text>
        <r>
          <rPr>
            <sz val="10"/>
            <color rgb="FF000000"/>
            <rFont val="Arial"/>
          </rPr>
          <t>Konkurrence og covid info
	-Tine Dührr</t>
        </r>
      </text>
    </comment>
    <comment ref="A9" authorId="0" shapeId="0" xr:uid="{00000000-0006-0000-0200-000003000000}">
      <text>
        <r>
          <rPr>
            <sz val="10"/>
            <color rgb="FF000000"/>
            <rFont val="Arial"/>
          </rPr>
          <t>spørgsmål om hvad deres nye vandhane skal hedder
Shout out til en studerende insta take over
nye phd dimittender
konkurrence
Det er okay at lave fejl - det er sådan du lærer
COVID-19 info /lukned
Aalborg medicin studerende skal hjælpe med i Covid
Rektor snakker om Covid
ny rankingliste over, hvilke universiteter der bidrager allermest – og allerbedst – til at opfylde FN’s 17 verdensmål, indtager vi førstepladsen for verdensmål 4, der handler om kvalitetsuddannelse
	-Tine Dührr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500-000005000000}">
      <text>
        <r>
          <rPr>
            <sz val="10"/>
            <color rgb="FF000000"/>
            <rFont val="Arial"/>
          </rPr>
          <t>Covid trækker interaktion
	-Tine Dührr</t>
        </r>
      </text>
    </comment>
    <comment ref="A3" authorId="0" shapeId="0" xr:uid="{00000000-0006-0000-0500-000004000000}">
      <text>
        <r>
          <rPr>
            <sz val="10"/>
            <color rgb="FF000000"/>
            <rFont val="Arial"/>
          </rPr>
          <t>God interaktion med indhold der handler om elever der bliver færdige
	-Tine Dührr</t>
        </r>
      </text>
    </comment>
    <comment ref="A6" authorId="0" shapeId="0" xr:uid="{00000000-0006-0000-0500-000003000000}">
      <text>
        <r>
          <rPr>
            <sz val="10"/>
            <color rgb="FF000000"/>
            <rFont val="Arial"/>
          </rPr>
          <t>Studietursmulighed + Rektor på pension
	-Tine Dührr</t>
        </r>
      </text>
    </comment>
    <comment ref="A15" authorId="0" shapeId="0" xr:uid="{00000000-0006-0000-0500-000002000000}">
      <text>
        <r>
          <rPr>
            <sz val="10"/>
            <color rgb="FF000000"/>
            <rFont val="Arial"/>
          </rPr>
          <t>2. verdens krig - modtandsmænd der gemte sig på skolen
	-Tine Dührr</t>
        </r>
      </text>
    </comment>
    <comment ref="A29" authorId="0" shapeId="0" xr:uid="{00000000-0006-0000-0500-000001000000}">
      <text>
        <r>
          <rPr>
            <sz val="10"/>
            <color rgb="FF000000"/>
            <rFont val="Arial"/>
          </rPr>
          <t>God interaktion ved: sportshold, VTG vin etikette, 2'es virtuelle engelsktime lavet om til The great british bakeoff, afgangseksamen, morgensamnlin med Daniel Rye (gidsel ved ISIS)
	-Tine Dührr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600-000003000000}">
      <text>
        <r>
          <rPr>
            <sz val="10"/>
            <color rgb="FF000000"/>
            <rFont val="Arial"/>
          </rPr>
          <t>Sygeplejerskestuderende der tilmelder sig corona jobbank, eksamen online,  Novo Nordisk pris til underviser,  færdiguddannet studerende
	-Tine Dührr</t>
        </r>
      </text>
    </comment>
    <comment ref="A4" authorId="0" shapeId="0" xr:uid="{00000000-0006-0000-0600-000002000000}">
      <text>
        <r>
          <rPr>
            <sz val="10"/>
            <color rgb="FF000000"/>
            <rFont val="Arial"/>
          </rPr>
          <t>Konkurrencer og UCL hjælper sygehuse med remedier mod covid
	-Tine Dührr</t>
        </r>
      </text>
    </comment>
    <comment ref="A6" authorId="0" shapeId="0" xr:uid="{00000000-0006-0000-0600-000001000000}">
      <text>
        <r>
          <rPr>
            <sz val="10"/>
            <color rgb="FF000000"/>
            <rFont val="Arial"/>
          </rPr>
          <t>Bedste post: enkeltmands borde på vej, i stedet for ingen borde
	-Tine Dührr</t>
        </r>
      </text>
    </comment>
  </commentList>
</comments>
</file>

<file path=xl/sharedStrings.xml><?xml version="1.0" encoding="utf-8"?>
<sst xmlns="http://schemas.openxmlformats.org/spreadsheetml/2006/main" count="386" uniqueCount="181">
  <si>
    <t>Syddansk Universitet – University of Southern Denmark</t>
  </si>
  <si>
    <t>Erhvervsakademi Dania</t>
  </si>
  <si>
    <t>Aarhus Universitet</t>
  </si>
  <si>
    <t>So­ci­al &amp; Sund­heds­Sko­len</t>
  </si>
  <si>
    <t>Danmarks Tekniske Universitet - DTU</t>
  </si>
  <si>
    <t>VIA University College</t>
  </si>
  <si>
    <t>IT-Universitetet i København</t>
  </si>
  <si>
    <t>Aalborg Universitet</t>
  </si>
  <si>
    <t>HF &amp; VUC Nordsjælland, Helsingør</t>
  </si>
  <si>
    <t>Roskilde Universitet – RUC</t>
  </si>
  <si>
    <t>Fjer­rits­lev Gym­na­si­um</t>
  </si>
  <si>
    <t>SOSU H</t>
  </si>
  <si>
    <t>Erhvervsakademi MidtVest</t>
  </si>
  <si>
    <t>ZBC</t>
  </si>
  <si>
    <t>So­ci­al- og Sund­heds­sko­len Es­b­jerg</t>
  </si>
  <si>
    <t>Aarhus HF &amp; VUC, Aarhus</t>
  </si>
  <si>
    <t>University College Lillebælt</t>
  </si>
  <si>
    <t>Københavns Universitet - University of Copenhagen</t>
  </si>
  <si>
    <t>University College Syddanmark</t>
  </si>
  <si>
    <t>Di­a­ko­nis­sestif­tel­sen</t>
  </si>
  <si>
    <t>IBA Erhvervsakademi Kolding</t>
  </si>
  <si>
    <t>Frederiksberg VUC &amp; STX</t>
  </si>
  <si>
    <t>So­ci­al- og Sund­heds­sko­len Fyn</t>
  </si>
  <si>
    <t>Den Frie Lærerskole</t>
  </si>
  <si>
    <t>SOSU Nord</t>
  </si>
  <si>
    <t>Professionshøjskolen University College Nordjylland</t>
  </si>
  <si>
    <t>Al­li­ke­lund Gym­na­si­um</t>
  </si>
  <si>
    <t>Københavns Professionshøjskole</t>
  </si>
  <si>
    <t>So­ci­al- og Sund­heds­sko­len Ski­ve-Thi­sted-Vi­borg</t>
  </si>
  <si>
    <t>So­ci­al- og Sund­heds­sko­len Syd</t>
  </si>
  <si>
    <t>So­ci­al- og Sund­heds­sko­len Fre­de­ri­cia-Vej­le-Hor­sens</t>
  </si>
  <si>
    <t>Danmarks Medie- og Journalisthøjskole</t>
  </si>
  <si>
    <t>HF &amp; VUC København Syd</t>
  </si>
  <si>
    <t>KEA</t>
  </si>
  <si>
    <t>Professionshøjskolen Absalon</t>
  </si>
  <si>
    <t>VTG, VUC Ringkøbing</t>
  </si>
  <si>
    <t>Copenhagen Business School</t>
  </si>
  <si>
    <t>Born­holms Sund­heds- og Sy­geple­jesko­le</t>
  </si>
  <si>
    <t>Campus Vejle</t>
  </si>
  <si>
    <t>Erhvervsakademi Sydvest</t>
  </si>
  <si>
    <t>Randers HF &amp; VUC</t>
  </si>
  <si>
    <t>Ran­ders So­ci­al- og Sund­heds­sko­le</t>
  </si>
  <si>
    <t>Hf og VUC Roskilde</t>
  </si>
  <si>
    <t>Zealand</t>
  </si>
  <si>
    <t>SOSU Østjyl­land</t>
  </si>
  <si>
    <t>HF &amp; VUC Fyn</t>
  </si>
  <si>
    <t>HF&amp;VUC NORD</t>
  </si>
  <si>
    <t>Herning HF &amp; VUC</t>
  </si>
  <si>
    <t>Cphbusiness</t>
  </si>
  <si>
    <t>HF &amp; VUC Fredericia</t>
  </si>
  <si>
    <t>Horsens HF &amp; VUC</t>
  </si>
  <si>
    <t>Campus Bornholm</t>
  </si>
  <si>
    <t>KVUC</t>
  </si>
  <si>
    <t>Th. Langs HF &amp; VUC</t>
  </si>
  <si>
    <t>Nordvestsjællands HF &amp; VUC</t>
  </si>
  <si>
    <t>HF &amp; VUC Klar</t>
  </si>
  <si>
    <t>Erhvervsakademi Aarhus</t>
  </si>
  <si>
    <t>Fre­de­riks­havn Han­dels­sko­le</t>
  </si>
  <si>
    <t>Thy-Mors HF &amp; VUC</t>
  </si>
  <si>
    <t>Skive-Viborg HF &amp; VUC, Skive</t>
  </si>
  <si>
    <t>VUC Storstrøm,</t>
  </si>
  <si>
    <t>Him­mer­lands Er­hvervs- og Gym­na­sieud­dan­nel­ser</t>
  </si>
  <si>
    <t>Kolding HF &amp; VUC</t>
  </si>
  <si>
    <t>Vestegnen HF &amp; VUC</t>
  </si>
  <si>
    <t>VUC Syd</t>
  </si>
  <si>
    <t>HF &amp; VUC Nordsjælland, Hillerød</t>
  </si>
  <si>
    <t>VUC Lyngby</t>
  </si>
  <si>
    <t>HF-Centret Efterslægten</t>
  </si>
  <si>
    <t>VUC Ringkøbing-Skjern, Ringkøbing</t>
  </si>
  <si>
    <t>VUC Djursland, Grenaa</t>
  </si>
  <si>
    <t>VUC Vest</t>
  </si>
  <si>
    <t>VUC Holstebro-Lemvig-Struer</t>
  </si>
  <si>
    <t>Skolens navn</t>
  </si>
  <si>
    <t>Facebook (link)</t>
  </si>
  <si>
    <t>Antal følgere November 2020</t>
  </si>
  <si>
    <t>Point</t>
  </si>
  <si>
    <t>Vægtning 15%</t>
  </si>
  <si>
    <t>Antal opslag i 2020</t>
  </si>
  <si>
    <t>Vægtning 20%</t>
  </si>
  <si>
    <t>Likes (Gennemsnitlig antal likes per post i 2020)</t>
  </si>
  <si>
    <t>Kommentarer (Gennemsnitlige antal kommentarer per post i 2020)</t>
  </si>
  <si>
    <t>Interaktionsrate (Antal interaktioner per bruger per post)</t>
  </si>
  <si>
    <t>Vægtning 40%</t>
  </si>
  <si>
    <t>Personlige kommentarer (Hvor mange gange er de aktive i kommentarfeltet)</t>
  </si>
  <si>
    <t>Vægtning 25%</t>
  </si>
  <si>
    <t>Point i alt med vægtning</t>
  </si>
  <si>
    <t>https://www.facebook.com/ITUniversitetet</t>
  </si>
  <si>
    <t>https://www.facebook.com/dtudk</t>
  </si>
  <si>
    <t>https://www.facebook.com/CopenhagenBusinessSchool</t>
  </si>
  <si>
    <t>https://www.facebook.com/SDUniversitet</t>
  </si>
  <si>
    <t>https://www.facebook.com/universitet</t>
  </si>
  <si>
    <t>https://www.facebook.com/rucdk</t>
  </si>
  <si>
    <t>https://www.facebook.com/UniAarhus</t>
  </si>
  <si>
    <t>https://www.facebook.com/AalborgUniversitet</t>
  </si>
  <si>
    <t xml:space="preserve"> </t>
  </si>
  <si>
    <t>SDU</t>
  </si>
  <si>
    <t>AU</t>
  </si>
  <si>
    <t>DTU</t>
  </si>
  <si>
    <t>ITU</t>
  </si>
  <si>
    <t>AAU</t>
  </si>
  <si>
    <t>RUC</t>
  </si>
  <si>
    <t>KU</t>
  </si>
  <si>
    <t>CBS</t>
  </si>
  <si>
    <t>https://www.facebook.com/EASVdk</t>
  </si>
  <si>
    <t>https://www.facebook.com/eadania</t>
  </si>
  <si>
    <t>https://www.facebook.com/IBAErhvervsakademiKolding</t>
  </si>
  <si>
    <t>https://www.facebook.com/ErhvervsakademiMidtVest</t>
  </si>
  <si>
    <t>https://www.facebook.com/zealandacademy</t>
  </si>
  <si>
    <t>https://www.facebook.com/akademiaarhus</t>
  </si>
  <si>
    <t>https://www.facebook.com/copenhagenbusinessacademy</t>
  </si>
  <si>
    <t>https://www.facebook.com/kea.dk</t>
  </si>
  <si>
    <t>https://www.facebook.com/bhsund</t>
  </si>
  <si>
    <t>https://www.facebook.com/SOSUH.dk</t>
  </si>
  <si>
    <t>https://www.facebook.com/Diakonissestiftelsen</t>
  </si>
  <si>
    <t>https://www.facebook.com/zbcfaelles</t>
  </si>
  <si>
    <t>https://www.facebook.com/allikelund</t>
  </si>
  <si>
    <t>https://www.facebook.com/sosufyn</t>
  </si>
  <si>
    <t>https://www.facebook.com/sosufvh</t>
  </si>
  <si>
    <t>https://www.facebook.com/sosuesbjerg</t>
  </si>
  <si>
    <t>https://www.facebook.com/sosusyd</t>
  </si>
  <si>
    <t>https://www.facebook.com/sosuoj</t>
  </si>
  <si>
    <t>https://www.facebook.com/sosuherning</t>
  </si>
  <si>
    <t>https://www.facebook.com/SOSUSTV</t>
  </si>
  <si>
    <t>https://www.facebook.com/sosuranders</t>
  </si>
  <si>
    <t>https://www.facebook.com/HEGuddannelser</t>
  </si>
  <si>
    <t>https://www.facebook.com/SOSUnord</t>
  </si>
  <si>
    <t>https://www.facebook.com/fjerritslevgymnasium</t>
  </si>
  <si>
    <t>https://www.facebook.com/fhavnhs</t>
  </si>
  <si>
    <t>Top 16</t>
  </si>
  <si>
    <t>https://www.facebook.com/aarhushfogvuc</t>
  </si>
  <si>
    <t>https://www.facebook.com/CampusBornholm</t>
  </si>
  <si>
    <t>https://www.facebook.com/campusvejle.dk</t>
  </si>
  <si>
    <t>https://www.facebook.com/frbvucstx</t>
  </si>
  <si>
    <t>https://www.facebook.com/herninghfogvuc</t>
  </si>
  <si>
    <t>https://www.facebook.com/HFFredericia</t>
  </si>
  <si>
    <t>https://www.facebook.com/HFOGVUCFYN</t>
  </si>
  <si>
    <t>https://www.facebook.com/hfvucklar</t>
  </si>
  <si>
    <t>https://www.facebook.com/kbhsyd</t>
  </si>
  <si>
    <t>https://www.facebook.com/HFVUCNS.HELS/</t>
  </si>
  <si>
    <t>https://www.facebook.com/HFVUCNS.HIL</t>
  </si>
  <si>
    <t>https://www.facebook.com/VucRoskilde</t>
  </si>
  <si>
    <t>https://www.facebook.com/hfvucnord</t>
  </si>
  <si>
    <t>https://www.facebook.com/efterslaegten/</t>
  </si>
  <si>
    <t>https://www.facebook.com/HorsensHFogVUC</t>
  </si>
  <si>
    <t>https://www.facebook.com/koldinghfogvuc</t>
  </si>
  <si>
    <t>https://www.facebook.com/kbhvuc</t>
  </si>
  <si>
    <t>https://www.facebook.com/nvsvuc</t>
  </si>
  <si>
    <t>https://www.facebook.com/randershfvuc</t>
  </si>
  <si>
    <t>https://www.facebook.com/skive.viborg.hf.vuc/</t>
  </si>
  <si>
    <t>https://www.facebook.com/ThLangsHFVUC</t>
  </si>
  <si>
    <t>https://www.facebook.com/thymorshfogvuc</t>
  </si>
  <si>
    <t>https://www.facebook.com/vestegnenhfvuc</t>
  </si>
  <si>
    <t>https://www.facebook.com/VUCRing.Skjern</t>
  </si>
  <si>
    <t>https://www.facebook.com/VucDjursland</t>
  </si>
  <si>
    <t>https://www.facebook.com/VUC.HLS</t>
  </si>
  <si>
    <t>https://www.facebook.com/vuclyngbyofficiel</t>
  </si>
  <si>
    <t>https://www.facebook.com/VGT-Vestjysk-Gymnasium-Tarm-181782408511282</t>
  </si>
  <si>
    <t>https://www.facebook.com/VUCStorstroem</t>
  </si>
  <si>
    <t>https://www.facebook.com/VUCSyd</t>
  </si>
  <si>
    <t>https://www.facebook.com/vucvest</t>
  </si>
  <si>
    <t>Top 31</t>
  </si>
  <si>
    <t>https://www.facebook.com/ucnprof/</t>
  </si>
  <si>
    <t>https://www.facebook.com/viauniversitycollege</t>
  </si>
  <si>
    <t>https://www.facebook.com/ucl.dk</t>
  </si>
  <si>
    <t>https://www.facebook.com/ucsyd.dk</t>
  </si>
  <si>
    <t>https://www.facebook.com/ProfessionshojskolenAbsalon</t>
  </si>
  <si>
    <t>https://www.facebook.com/kbhprof</t>
  </si>
  <si>
    <t>https://www.facebook.com/laererskolen/?ref=page_internal</t>
  </si>
  <si>
    <t>https://www.facebook.com/dmjx.dk</t>
  </si>
  <si>
    <t>Top 8</t>
  </si>
  <si>
    <t>VIA</t>
  </si>
  <si>
    <t>UCL</t>
  </si>
  <si>
    <t>UC Syd</t>
  </si>
  <si>
    <t>Den frie lærerskole</t>
  </si>
  <si>
    <t>UCN</t>
  </si>
  <si>
    <t>KP</t>
  </si>
  <si>
    <t>DJMX</t>
  </si>
  <si>
    <t>Absalon</t>
  </si>
  <si>
    <t>Udbyder</t>
  </si>
  <si>
    <t>Top uni'er på SoMe</t>
  </si>
  <si>
    <t>Top erhversakademier på sociale medier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</si>
</sst>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</font>
    <font>
      <u/>
      <sz val="10"/>
      <color rgb="FF0000FF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sz val="11"/>
      <color rgb="FF050505"/>
      <name val="Arial"/>
    </font>
    <font>
      <sz val="11"/>
      <color rgb="FF000000"/>
      <name val="Inconsolata"/>
    </font>
    <font>
      <sz val="11"/>
      <color rgb="FF1155CC"/>
      <name val="Inconsolata"/>
    </font>
    <font>
      <sz val="11"/>
      <color theme="1"/>
      <name val="Arial"/>
    </font>
    <font>
      <b/>
      <sz val="12"/>
      <color theme="1"/>
      <name val="Calibri"/>
    </font>
    <font>
      <sz val="11"/>
      <color rgb="FF000000"/>
      <name val="Arial"/>
    </font>
    <font>
      <sz val="11"/>
      <color rgb="FF1D1C1D"/>
      <name val="Slack-Lato"/>
    </font>
    <font>
      <sz val="11"/>
      <color rgb="FF11A9CC"/>
      <name val="Inconsolata"/>
    </font>
    <font>
      <sz val="11"/>
      <color rgb="FF666666"/>
      <name val="Arial"/>
    </font>
    <font>
      <sz val="11"/>
      <name val="Arial"/>
      <family val="2"/>
    </font>
    <font>
      <b/>
      <sz val="11"/>
      <name val="Open Sans"/>
      <family val="2"/>
    </font>
    <font>
      <b/>
      <sz val="11"/>
      <color rgb="FF000000"/>
      <name val="Open Sans"/>
      <family val="2"/>
    </font>
    <font>
      <sz val="11"/>
      <color rgb="FF000000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  <fill>
      <patternFill patternType="solid">
        <fgColor rgb="FFF9F9F9"/>
        <bgColor rgb="FFF9F9F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7" tint="0.79998168889431442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6" fillId="3" borderId="0" xfId="0" applyFont="1" applyFill="1"/>
    <xf numFmtId="0" fontId="7" fillId="3" borderId="0" xfId="0" applyFont="1" applyFill="1"/>
    <xf numFmtId="0" fontId="3" fillId="2" borderId="0" xfId="0" applyFont="1" applyFill="1" applyAlignment="1"/>
    <xf numFmtId="0" fontId="9" fillId="0" borderId="0" xfId="0" applyFont="1" applyAlignment="1">
      <alignment horizontal="right"/>
    </xf>
    <xf numFmtId="0" fontId="10" fillId="3" borderId="0" xfId="0" applyFont="1" applyFill="1" applyAlignment="1"/>
    <xf numFmtId="0" fontId="11" fillId="4" borderId="0" xfId="0" applyFont="1" applyFill="1" applyAlignment="1">
      <alignment horizontal="left"/>
    </xf>
    <xf numFmtId="0" fontId="3" fillId="2" borderId="0" xfId="0" applyFont="1" applyFill="1" applyAlignment="1"/>
    <xf numFmtId="0" fontId="5" fillId="3" borderId="0" xfId="0" applyFont="1" applyFill="1" applyAlignment="1"/>
    <xf numFmtId="0" fontId="13" fillId="5" borderId="0" xfId="0" applyFont="1" applyFill="1" applyAlignment="1">
      <alignment horizontal="left"/>
    </xf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/>
    <xf numFmtId="0" fontId="18" fillId="0" borderId="0" xfId="0" applyFont="1" applyAlignment="1">
      <alignment horizontal="left"/>
    </xf>
    <xf numFmtId="0" fontId="20" fillId="0" borderId="0" xfId="0" applyFont="1" applyAlignment="1"/>
    <xf numFmtId="0" fontId="18" fillId="6" borderId="0" xfId="0" applyFont="1" applyFill="1" applyAlignment="1"/>
    <xf numFmtId="0" fontId="19" fillId="6" borderId="0" xfId="0" applyFont="1" applyFill="1"/>
    <xf numFmtId="0" fontId="18" fillId="6" borderId="0" xfId="0" applyFont="1" applyFill="1" applyAlignment="1">
      <alignment horizontal="left"/>
    </xf>
    <xf numFmtId="0" fontId="21" fillId="2" borderId="0" xfId="0" applyFont="1" applyFill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1" fillId="0" borderId="1" xfId="0" applyFont="1" applyBorder="1" applyAlignment="1"/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7" fillId="3" borderId="1" xfId="0" applyFont="1" applyFill="1" applyBorder="1"/>
    <xf numFmtId="0" fontId="8" fillId="0" borderId="1" xfId="0" applyFont="1" applyBorder="1" applyAlignment="1"/>
    <xf numFmtId="0" fontId="3" fillId="0" borderId="1" xfId="0" applyFont="1" applyBorder="1"/>
    <xf numFmtId="0" fontId="2" fillId="7" borderId="1" xfId="0" applyFont="1" applyFill="1" applyBorder="1" applyAlignment="1"/>
    <xf numFmtId="0" fontId="3" fillId="7" borderId="1" xfId="0" applyFont="1" applyFill="1" applyBorder="1" applyAlignment="1"/>
    <xf numFmtId="0" fontId="2" fillId="8" borderId="1" xfId="0" applyFont="1" applyFill="1" applyBorder="1" applyAlignment="1"/>
    <xf numFmtId="0" fontId="10" fillId="3" borderId="1" xfId="0" applyFont="1" applyFill="1" applyBorder="1" applyAlignment="1"/>
    <xf numFmtId="0" fontId="2" fillId="2" borderId="1" xfId="0" applyFont="1" applyFill="1" applyBorder="1"/>
    <xf numFmtId="0" fontId="7" fillId="2" borderId="1" xfId="0" applyFont="1" applyFill="1" applyBorder="1"/>
    <xf numFmtId="0" fontId="0" fillId="0" borderId="1" xfId="0" applyFont="1" applyBorder="1" applyAlignment="1"/>
    <xf numFmtId="0" fontId="12" fillId="3" borderId="1" xfId="0" applyFont="1" applyFill="1" applyBorder="1"/>
    <xf numFmtId="0" fontId="3" fillId="0" borderId="1" xfId="0" applyFont="1" applyBorder="1" applyAlignment="1">
      <alignment horizontal="left"/>
    </xf>
    <xf numFmtId="0" fontId="6" fillId="9" borderId="1" xfId="0" applyFont="1" applyFill="1" applyBorder="1"/>
    <xf numFmtId="0" fontId="14" fillId="2" borderId="0" xfId="0" applyFont="1" applyFill="1" applyAlignment="1">
      <alignment horizontal="left"/>
    </xf>
    <xf numFmtId="0" fontId="14" fillId="0" borderId="1" xfId="0" applyFont="1" applyBorder="1" applyAlignment="1">
      <alignment horizontal="left"/>
    </xf>
    <xf numFmtId="0" fontId="3" fillId="6" borderId="0" xfId="0" applyFont="1" applyFill="1" applyAlignment="1"/>
    <xf numFmtId="0" fontId="0" fillId="6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AalborgUniversitet" TargetMode="External"/><Relationship Id="rId3" Type="http://schemas.openxmlformats.org/officeDocument/2006/relationships/hyperlink" Target="https://www.facebook.com/CopenhagenBusinessSchool" TargetMode="External"/><Relationship Id="rId7" Type="http://schemas.openxmlformats.org/officeDocument/2006/relationships/hyperlink" Target="https://www.facebook.com/UniAarhus" TargetMode="External"/><Relationship Id="rId2" Type="http://schemas.openxmlformats.org/officeDocument/2006/relationships/hyperlink" Target="https://www.facebook.com/dtudk" TargetMode="External"/><Relationship Id="rId1" Type="http://schemas.openxmlformats.org/officeDocument/2006/relationships/hyperlink" Target="https://www.facebook.com/ITUniversitetet" TargetMode="External"/><Relationship Id="rId6" Type="http://schemas.openxmlformats.org/officeDocument/2006/relationships/hyperlink" Target="https://www.facebook.com/rucdk" TargetMode="External"/><Relationship Id="rId5" Type="http://schemas.openxmlformats.org/officeDocument/2006/relationships/hyperlink" Target="https://www.facebook.com/universitet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facebook.com/SDUniversitet" TargetMode="External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kea.dk" TargetMode="External"/><Relationship Id="rId3" Type="http://schemas.openxmlformats.org/officeDocument/2006/relationships/hyperlink" Target="https://www.facebook.com/IBAErhvervsakademiKolding" TargetMode="External"/><Relationship Id="rId7" Type="http://schemas.openxmlformats.org/officeDocument/2006/relationships/hyperlink" Target="https://www.facebook.com/copenhagenbusinessacademy" TargetMode="External"/><Relationship Id="rId2" Type="http://schemas.openxmlformats.org/officeDocument/2006/relationships/hyperlink" Target="https://www.facebook.com/eadania" TargetMode="External"/><Relationship Id="rId1" Type="http://schemas.openxmlformats.org/officeDocument/2006/relationships/hyperlink" Target="https://www.facebook.com/EASVdk" TargetMode="External"/><Relationship Id="rId6" Type="http://schemas.openxmlformats.org/officeDocument/2006/relationships/hyperlink" Target="https://www.facebook.com/akademiaarhus" TargetMode="External"/><Relationship Id="rId5" Type="http://schemas.openxmlformats.org/officeDocument/2006/relationships/hyperlink" Target="https://www.facebook.com/zealandacademy" TargetMode="External"/><Relationship Id="rId4" Type="http://schemas.openxmlformats.org/officeDocument/2006/relationships/hyperlink" Target="https://www.facebook.com/ErhvervsakademiMidtVes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sosuesbjerg" TargetMode="External"/><Relationship Id="rId13" Type="http://schemas.openxmlformats.org/officeDocument/2006/relationships/hyperlink" Target="https://www.facebook.com/sosuranders" TargetMode="External"/><Relationship Id="rId3" Type="http://schemas.openxmlformats.org/officeDocument/2006/relationships/hyperlink" Target="https://www.facebook.com/Diakonissestiftelsen" TargetMode="External"/><Relationship Id="rId7" Type="http://schemas.openxmlformats.org/officeDocument/2006/relationships/hyperlink" Target="https://www.facebook.com/sosufvh" TargetMode="External"/><Relationship Id="rId12" Type="http://schemas.openxmlformats.org/officeDocument/2006/relationships/hyperlink" Target="https://www.facebook.com/SOSUSTV" TargetMode="External"/><Relationship Id="rId17" Type="http://schemas.openxmlformats.org/officeDocument/2006/relationships/hyperlink" Target="https://www.facebook.com/fhavnhs" TargetMode="External"/><Relationship Id="rId2" Type="http://schemas.openxmlformats.org/officeDocument/2006/relationships/hyperlink" Target="https://www.facebook.com/SOSUH.dk" TargetMode="External"/><Relationship Id="rId16" Type="http://schemas.openxmlformats.org/officeDocument/2006/relationships/hyperlink" Target="https://www.facebook.com/fjerritslevgymnasium" TargetMode="External"/><Relationship Id="rId1" Type="http://schemas.openxmlformats.org/officeDocument/2006/relationships/hyperlink" Target="https://www.facebook.com/bhsund" TargetMode="External"/><Relationship Id="rId6" Type="http://schemas.openxmlformats.org/officeDocument/2006/relationships/hyperlink" Target="https://www.facebook.com/sosufyn" TargetMode="External"/><Relationship Id="rId11" Type="http://schemas.openxmlformats.org/officeDocument/2006/relationships/hyperlink" Target="https://www.facebook.com/sosuherning" TargetMode="External"/><Relationship Id="rId5" Type="http://schemas.openxmlformats.org/officeDocument/2006/relationships/hyperlink" Target="https://www.facebook.com/allikelund" TargetMode="External"/><Relationship Id="rId15" Type="http://schemas.openxmlformats.org/officeDocument/2006/relationships/hyperlink" Target="https://www.facebook.com/SOSUnord" TargetMode="External"/><Relationship Id="rId10" Type="http://schemas.openxmlformats.org/officeDocument/2006/relationships/hyperlink" Target="https://www.facebook.com/sosuoj" TargetMode="External"/><Relationship Id="rId4" Type="http://schemas.openxmlformats.org/officeDocument/2006/relationships/hyperlink" Target="https://www.facebook.com/zbcfaelles" TargetMode="External"/><Relationship Id="rId9" Type="http://schemas.openxmlformats.org/officeDocument/2006/relationships/hyperlink" Target="https://www.facebook.com/sosusyd" TargetMode="External"/><Relationship Id="rId14" Type="http://schemas.openxmlformats.org/officeDocument/2006/relationships/hyperlink" Target="https://www.facebook.com/HEGuddannelser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hfvucklar" TargetMode="External"/><Relationship Id="rId13" Type="http://schemas.openxmlformats.org/officeDocument/2006/relationships/hyperlink" Target="https://www.facebook.com/hfvucnord" TargetMode="External"/><Relationship Id="rId18" Type="http://schemas.openxmlformats.org/officeDocument/2006/relationships/hyperlink" Target="https://www.facebook.com/nvsvuc" TargetMode="External"/><Relationship Id="rId26" Type="http://schemas.openxmlformats.org/officeDocument/2006/relationships/hyperlink" Target="https://www.facebook.com/VUC.HLS" TargetMode="External"/><Relationship Id="rId3" Type="http://schemas.openxmlformats.org/officeDocument/2006/relationships/hyperlink" Target="https://www.facebook.com/campusvejle.dk" TargetMode="External"/><Relationship Id="rId21" Type="http://schemas.openxmlformats.org/officeDocument/2006/relationships/hyperlink" Target="https://www.facebook.com/ThLangsHFVUC" TargetMode="External"/><Relationship Id="rId7" Type="http://schemas.openxmlformats.org/officeDocument/2006/relationships/hyperlink" Target="https://www.facebook.com/HFOGVUCFYN" TargetMode="External"/><Relationship Id="rId12" Type="http://schemas.openxmlformats.org/officeDocument/2006/relationships/hyperlink" Target="https://www.facebook.com/VucRoskilde" TargetMode="External"/><Relationship Id="rId17" Type="http://schemas.openxmlformats.org/officeDocument/2006/relationships/hyperlink" Target="https://www.facebook.com/kbhvuc" TargetMode="External"/><Relationship Id="rId25" Type="http://schemas.openxmlformats.org/officeDocument/2006/relationships/hyperlink" Target="https://www.facebook.com/VucDjursland" TargetMode="External"/><Relationship Id="rId33" Type="http://schemas.openxmlformats.org/officeDocument/2006/relationships/comments" Target="../comments2.xml"/><Relationship Id="rId2" Type="http://schemas.openxmlformats.org/officeDocument/2006/relationships/hyperlink" Target="https://www.facebook.com/CampusBornholm" TargetMode="External"/><Relationship Id="rId16" Type="http://schemas.openxmlformats.org/officeDocument/2006/relationships/hyperlink" Target="https://www.facebook.com/koldinghfogvuc" TargetMode="External"/><Relationship Id="rId20" Type="http://schemas.openxmlformats.org/officeDocument/2006/relationships/hyperlink" Target="https://www.facebook.com/skive.viborg.hf.vuc/" TargetMode="External"/><Relationship Id="rId29" Type="http://schemas.openxmlformats.org/officeDocument/2006/relationships/hyperlink" Target="https://www.facebook.com/VUCStorstroem" TargetMode="External"/><Relationship Id="rId1" Type="http://schemas.openxmlformats.org/officeDocument/2006/relationships/hyperlink" Target="https://www.facebook.com/aarhushfogvuc" TargetMode="External"/><Relationship Id="rId6" Type="http://schemas.openxmlformats.org/officeDocument/2006/relationships/hyperlink" Target="https://www.facebook.com/HFFredericia" TargetMode="External"/><Relationship Id="rId11" Type="http://schemas.openxmlformats.org/officeDocument/2006/relationships/hyperlink" Target="https://www.facebook.com/HFVUCNS.HIL" TargetMode="External"/><Relationship Id="rId24" Type="http://schemas.openxmlformats.org/officeDocument/2006/relationships/hyperlink" Target="https://www.facebook.com/VUCRing.Skjern" TargetMode="External"/><Relationship Id="rId32" Type="http://schemas.openxmlformats.org/officeDocument/2006/relationships/vmlDrawing" Target="../drawings/vmlDrawing2.vml"/><Relationship Id="rId5" Type="http://schemas.openxmlformats.org/officeDocument/2006/relationships/hyperlink" Target="https://www.facebook.com/herninghfogvuc" TargetMode="External"/><Relationship Id="rId15" Type="http://schemas.openxmlformats.org/officeDocument/2006/relationships/hyperlink" Target="https://www.facebook.com/HorsensHFogVUC" TargetMode="External"/><Relationship Id="rId23" Type="http://schemas.openxmlformats.org/officeDocument/2006/relationships/hyperlink" Target="https://www.facebook.com/vestegnenhfvuc" TargetMode="External"/><Relationship Id="rId28" Type="http://schemas.openxmlformats.org/officeDocument/2006/relationships/hyperlink" Target="https://www.facebook.com/VGT-Vestjysk-Gymnasium-Tarm-181782408511282" TargetMode="External"/><Relationship Id="rId10" Type="http://schemas.openxmlformats.org/officeDocument/2006/relationships/hyperlink" Target="https://www.facebook.com/HFVUCNS.HELS/" TargetMode="External"/><Relationship Id="rId19" Type="http://schemas.openxmlformats.org/officeDocument/2006/relationships/hyperlink" Target="https://www.facebook.com/randershfvuc" TargetMode="External"/><Relationship Id="rId31" Type="http://schemas.openxmlformats.org/officeDocument/2006/relationships/hyperlink" Target="https://www.facebook.com/vucvest" TargetMode="External"/><Relationship Id="rId4" Type="http://schemas.openxmlformats.org/officeDocument/2006/relationships/hyperlink" Target="https://www.facebook.com/frbvucstx" TargetMode="External"/><Relationship Id="rId9" Type="http://schemas.openxmlformats.org/officeDocument/2006/relationships/hyperlink" Target="https://www.facebook.com/kbhsyd" TargetMode="External"/><Relationship Id="rId14" Type="http://schemas.openxmlformats.org/officeDocument/2006/relationships/hyperlink" Target="https://www.facebook.com/efterslaegten/" TargetMode="External"/><Relationship Id="rId22" Type="http://schemas.openxmlformats.org/officeDocument/2006/relationships/hyperlink" Target="https://www.facebook.com/thymorshfogvuc" TargetMode="External"/><Relationship Id="rId27" Type="http://schemas.openxmlformats.org/officeDocument/2006/relationships/hyperlink" Target="https://www.facebook.com/vuclyngbyofficiel" TargetMode="External"/><Relationship Id="rId30" Type="http://schemas.openxmlformats.org/officeDocument/2006/relationships/hyperlink" Target="https://www.facebook.com/VUCSyd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dmjx.dk" TargetMode="External"/><Relationship Id="rId3" Type="http://schemas.openxmlformats.org/officeDocument/2006/relationships/hyperlink" Target="https://www.facebook.com/ucl.dk" TargetMode="External"/><Relationship Id="rId7" Type="http://schemas.openxmlformats.org/officeDocument/2006/relationships/hyperlink" Target="https://www.facebook.com/laererskolen/?ref=page_internal" TargetMode="External"/><Relationship Id="rId2" Type="http://schemas.openxmlformats.org/officeDocument/2006/relationships/hyperlink" Target="https://www.facebook.com/viauniversitycollege" TargetMode="External"/><Relationship Id="rId1" Type="http://schemas.openxmlformats.org/officeDocument/2006/relationships/hyperlink" Target="https://www.facebook.com/ucnprof/" TargetMode="External"/><Relationship Id="rId6" Type="http://schemas.openxmlformats.org/officeDocument/2006/relationships/hyperlink" Target="https://www.facebook.com/kbhprof" TargetMode="External"/><Relationship Id="rId5" Type="http://schemas.openxmlformats.org/officeDocument/2006/relationships/hyperlink" Target="https://www.facebook.com/ProfessionshojskolenAbsalon" TargetMode="External"/><Relationship Id="rId10" Type="http://schemas.openxmlformats.org/officeDocument/2006/relationships/comments" Target="../comments3.xml"/><Relationship Id="rId4" Type="http://schemas.openxmlformats.org/officeDocument/2006/relationships/hyperlink" Target="https://www.facebook.com/ucsyd.dk" TargetMode="External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43"/>
  <sheetViews>
    <sheetView workbookViewId="0">
      <selection activeCell="A30" sqref="A30"/>
    </sheetView>
  </sheetViews>
  <sheetFormatPr defaultColWidth="14.42578125" defaultRowHeight="15.75" customHeight="1"/>
  <cols>
    <col min="1" max="1" width="42.5703125" style="15" customWidth="1"/>
    <col min="2" max="16384" width="14.42578125" style="14"/>
  </cols>
  <sheetData>
    <row r="1" spans="1:2" ht="15.75" customHeight="1">
      <c r="A1" s="12" t="s">
        <v>178</v>
      </c>
      <c r="B1" s="13" t="s">
        <v>75</v>
      </c>
    </row>
    <row r="2" spans="1:2" ht="16.5">
      <c r="A2" s="19" t="s">
        <v>0</v>
      </c>
      <c r="B2" s="20">
        <v>84.636531422457608</v>
      </c>
    </row>
    <row r="3" spans="1:2" ht="16.5">
      <c r="A3" s="19" t="s">
        <v>1</v>
      </c>
      <c r="B3" s="20">
        <v>72.780810459079873</v>
      </c>
    </row>
    <row r="4" spans="1:2" ht="16.5">
      <c r="A4" s="19" t="s">
        <v>2</v>
      </c>
      <c r="B4" s="20">
        <v>69.132610847677881</v>
      </c>
    </row>
    <row r="5" spans="1:2" ht="16.5">
      <c r="A5" s="19" t="s">
        <v>3</v>
      </c>
      <c r="B5" s="20">
        <v>66.505263513299923</v>
      </c>
    </row>
    <row r="6" spans="1:2" ht="15.75" customHeight="1">
      <c r="A6" s="19" t="s">
        <v>4</v>
      </c>
      <c r="B6" s="20">
        <v>65.07087334765103</v>
      </c>
    </row>
    <row r="7" spans="1:2" ht="16.5">
      <c r="A7" s="19" t="s">
        <v>5</v>
      </c>
      <c r="B7" s="20">
        <v>61.229454721445755</v>
      </c>
    </row>
    <row r="8" spans="1:2" ht="15.75" customHeight="1">
      <c r="A8" s="19" t="s">
        <v>6</v>
      </c>
      <c r="B8" s="20">
        <v>57.451515684398814</v>
      </c>
    </row>
    <row r="9" spans="1:2" ht="16.5">
      <c r="A9" s="19" t="s">
        <v>7</v>
      </c>
      <c r="B9" s="20">
        <v>57.18795842286579</v>
      </c>
    </row>
    <row r="10" spans="1:2" ht="16.5">
      <c r="A10" s="21" t="s">
        <v>8</v>
      </c>
      <c r="B10" s="20">
        <v>55.110947517224503</v>
      </c>
    </row>
    <row r="11" spans="1:2" ht="16.5">
      <c r="A11" s="19" t="s">
        <v>9</v>
      </c>
      <c r="B11" s="20">
        <v>54.673394331111794</v>
      </c>
    </row>
    <row r="12" spans="1:2" ht="16.5">
      <c r="A12" s="15" t="s">
        <v>10</v>
      </c>
      <c r="B12" s="16">
        <v>54.017809327646752</v>
      </c>
    </row>
    <row r="13" spans="1:2" ht="16.5">
      <c r="A13" s="15" t="s">
        <v>11</v>
      </c>
      <c r="B13" s="16">
        <v>51.575401670005256</v>
      </c>
    </row>
    <row r="14" spans="1:2" ht="16.5">
      <c r="A14" s="15" t="s">
        <v>12</v>
      </c>
      <c r="B14" s="16">
        <v>51.508447869256784</v>
      </c>
    </row>
    <row r="15" spans="1:2" ht="16.5">
      <c r="A15" s="15" t="s">
        <v>13</v>
      </c>
      <c r="B15" s="16">
        <v>51.296188316035241</v>
      </c>
    </row>
    <row r="16" spans="1:2" ht="16.5">
      <c r="A16" s="15" t="s">
        <v>14</v>
      </c>
      <c r="B16" s="16">
        <v>51.071163573407688</v>
      </c>
    </row>
    <row r="17" spans="1:2" ht="16.5">
      <c r="A17" s="17" t="s">
        <v>15</v>
      </c>
      <c r="B17" s="16">
        <v>50.832239842324498</v>
      </c>
    </row>
    <row r="18" spans="1:2" ht="16.5">
      <c r="A18" s="15" t="s">
        <v>16</v>
      </c>
      <c r="B18" s="16">
        <v>49.513770892812175</v>
      </c>
    </row>
    <row r="19" spans="1:2" ht="16.5">
      <c r="A19" s="15" t="s">
        <v>17</v>
      </c>
      <c r="B19" s="16">
        <v>49.301958727462839</v>
      </c>
    </row>
    <row r="20" spans="1:2" ht="16.5">
      <c r="A20" s="15" t="s">
        <v>18</v>
      </c>
      <c r="B20" s="16">
        <v>49.29722398524278</v>
      </c>
    </row>
    <row r="21" spans="1:2" ht="16.5">
      <c r="A21" s="15" t="s">
        <v>19</v>
      </c>
      <c r="B21" s="16">
        <v>49.049483149544969</v>
      </c>
    </row>
    <row r="22" spans="1:2" ht="16.5">
      <c r="A22" s="15" t="s">
        <v>20</v>
      </c>
      <c r="B22" s="16">
        <v>48.750917248918469</v>
      </c>
    </row>
    <row r="23" spans="1:2" ht="16.5">
      <c r="A23" s="17" t="s">
        <v>21</v>
      </c>
      <c r="B23" s="16">
        <v>47.426306629089936</v>
      </c>
    </row>
    <row r="24" spans="1:2" ht="16.5">
      <c r="A24" s="15" t="s">
        <v>22</v>
      </c>
      <c r="B24" s="16">
        <v>46.271855570740151</v>
      </c>
    </row>
    <row r="25" spans="1:2" ht="16.5">
      <c r="A25" s="15" t="s">
        <v>23</v>
      </c>
      <c r="B25" s="16">
        <v>45.730912884227322</v>
      </c>
    </row>
    <row r="26" spans="1:2" ht="16.5">
      <c r="A26" s="15" t="s">
        <v>24</v>
      </c>
      <c r="B26" s="16">
        <v>43.41984345587646</v>
      </c>
    </row>
    <row r="27" spans="1:2" ht="16.5">
      <c r="A27" s="15" t="s">
        <v>25</v>
      </c>
      <c r="B27" s="16">
        <v>41.718213111853849</v>
      </c>
    </row>
    <row r="28" spans="1:2" ht="16.5">
      <c r="A28" s="15" t="s">
        <v>26</v>
      </c>
      <c r="B28" s="16">
        <v>41.337858443273198</v>
      </c>
    </row>
    <row r="29" spans="1:2" ht="16.5">
      <c r="A29" s="15" t="s">
        <v>27</v>
      </c>
      <c r="B29" s="16">
        <v>39.999398254657827</v>
      </c>
    </row>
    <row r="30" spans="1:2" ht="16.5">
      <c r="A30" s="15" t="s">
        <v>28</v>
      </c>
      <c r="B30" s="16">
        <v>39.156460506106775</v>
      </c>
    </row>
    <row r="31" spans="1:2" ht="16.5">
      <c r="A31" s="15" t="s">
        <v>29</v>
      </c>
      <c r="B31" s="16">
        <v>38.724604780429942</v>
      </c>
    </row>
    <row r="32" spans="1:2" ht="16.5">
      <c r="A32" s="15" t="s">
        <v>30</v>
      </c>
      <c r="B32" s="16">
        <v>38.44407684579911</v>
      </c>
    </row>
    <row r="33" spans="1:2" ht="16.5">
      <c r="A33" s="15" t="s">
        <v>31</v>
      </c>
      <c r="B33" s="16">
        <v>38.313346023767956</v>
      </c>
    </row>
    <row r="34" spans="1:2" ht="16.5">
      <c r="A34" s="17" t="s">
        <v>32</v>
      </c>
      <c r="B34" s="16">
        <v>37.596288239859646</v>
      </c>
    </row>
    <row r="35" spans="1:2" ht="16.5">
      <c r="A35" s="15" t="s">
        <v>33</v>
      </c>
      <c r="B35" s="16">
        <v>36.527689617453724</v>
      </c>
    </row>
    <row r="36" spans="1:2" ht="16.5">
      <c r="A36" s="15" t="s">
        <v>34</v>
      </c>
      <c r="B36" s="16">
        <v>35.557379281190961</v>
      </c>
    </row>
    <row r="37" spans="1:2" ht="16.5">
      <c r="A37" s="17" t="s">
        <v>35</v>
      </c>
      <c r="B37" s="16">
        <v>35.267161688377783</v>
      </c>
    </row>
    <row r="38" spans="1:2" ht="16.5">
      <c r="A38" s="15" t="s">
        <v>36</v>
      </c>
      <c r="B38" s="16">
        <v>34.374485552885915</v>
      </c>
    </row>
    <row r="39" spans="1:2" ht="16.5">
      <c r="A39" s="15" t="s">
        <v>37</v>
      </c>
      <c r="B39" s="16">
        <v>34.069037020454644</v>
      </c>
    </row>
    <row r="40" spans="1:2" ht="16.5">
      <c r="A40" s="17" t="s">
        <v>38</v>
      </c>
      <c r="B40" s="16">
        <v>34.031888456095878</v>
      </c>
    </row>
    <row r="41" spans="1:2" ht="16.5">
      <c r="A41" s="15" t="s">
        <v>39</v>
      </c>
      <c r="B41" s="16">
        <v>33.800745821640135</v>
      </c>
    </row>
    <row r="42" spans="1:2" ht="16.5">
      <c r="A42" s="17" t="s">
        <v>40</v>
      </c>
      <c r="B42" s="16">
        <v>33.739188895048827</v>
      </c>
    </row>
    <row r="43" spans="1:2" ht="16.5">
      <c r="A43" s="15" t="s">
        <v>41</v>
      </c>
      <c r="B43" s="16">
        <v>32.621675797352587</v>
      </c>
    </row>
    <row r="44" spans="1:2" ht="16.5">
      <c r="A44" s="17" t="s">
        <v>42</v>
      </c>
      <c r="B44" s="16">
        <v>32.085323239551983</v>
      </c>
    </row>
    <row r="45" spans="1:2" ht="16.5">
      <c r="A45" s="15" t="s">
        <v>43</v>
      </c>
      <c r="B45" s="16">
        <v>31.869347520781886</v>
      </c>
    </row>
    <row r="46" spans="1:2" ht="16.5">
      <c r="A46" s="15" t="s">
        <v>44</v>
      </c>
      <c r="B46" s="16">
        <v>31.579964571298216</v>
      </c>
    </row>
    <row r="47" spans="1:2" ht="16.5">
      <c r="A47" s="17" t="s">
        <v>45</v>
      </c>
      <c r="B47" s="16">
        <v>28.935966319085228</v>
      </c>
    </row>
    <row r="48" spans="1:2" ht="16.5">
      <c r="A48" s="17" t="s">
        <v>46</v>
      </c>
      <c r="B48" s="16">
        <v>28.358589373910469</v>
      </c>
    </row>
    <row r="49" spans="1:2" ht="16.5">
      <c r="A49" s="17" t="s">
        <v>47</v>
      </c>
      <c r="B49" s="16">
        <v>28.341278777345025</v>
      </c>
    </row>
    <row r="50" spans="1:2" ht="16.5">
      <c r="A50" s="15" t="s">
        <v>48</v>
      </c>
      <c r="B50" s="16">
        <v>28.09449828718698</v>
      </c>
    </row>
    <row r="51" spans="1:2" ht="16.5">
      <c r="A51" s="17" t="s">
        <v>49</v>
      </c>
      <c r="B51" s="16">
        <v>27.646405301279891</v>
      </c>
    </row>
    <row r="52" spans="1:2" ht="16.5">
      <c r="A52" s="17" t="s">
        <v>50</v>
      </c>
      <c r="B52" s="16">
        <v>27.546804903651076</v>
      </c>
    </row>
    <row r="53" spans="1:2" ht="16.5">
      <c r="A53" s="17" t="s">
        <v>51</v>
      </c>
      <c r="B53" s="16">
        <v>27.048642513150824</v>
      </c>
    </row>
    <row r="54" spans="1:2" ht="16.5">
      <c r="A54" s="17" t="s">
        <v>52</v>
      </c>
      <c r="B54" s="16">
        <v>26.852351361448168</v>
      </c>
    </row>
    <row r="55" spans="1:2" ht="16.5">
      <c r="A55" s="17" t="s">
        <v>53</v>
      </c>
      <c r="B55" s="16">
        <v>26.476995157449799</v>
      </c>
    </row>
    <row r="56" spans="1:2" ht="16.5">
      <c r="A56" s="17" t="s">
        <v>54</v>
      </c>
      <c r="B56" s="16">
        <v>26.393787907829459</v>
      </c>
    </row>
    <row r="57" spans="1:2" ht="16.5">
      <c r="A57" s="17" t="s">
        <v>55</v>
      </c>
      <c r="B57" s="16">
        <v>26.243379255755617</v>
      </c>
    </row>
    <row r="58" spans="1:2" ht="16.5">
      <c r="A58" s="15" t="s">
        <v>56</v>
      </c>
      <c r="B58" s="16">
        <v>25.334280596951558</v>
      </c>
    </row>
    <row r="59" spans="1:2" ht="16.5">
      <c r="A59" s="15" t="s">
        <v>57</v>
      </c>
      <c r="B59" s="16">
        <v>25.121060833875728</v>
      </c>
    </row>
    <row r="60" spans="1:2" ht="16.5">
      <c r="A60" s="17" t="s">
        <v>58</v>
      </c>
      <c r="B60" s="16">
        <v>24.040034925037254</v>
      </c>
    </row>
    <row r="61" spans="1:2" ht="16.5">
      <c r="A61" s="17" t="s">
        <v>59</v>
      </c>
      <c r="B61" s="16">
        <v>23.559025918256957</v>
      </c>
    </row>
    <row r="62" spans="1:2" ht="16.5">
      <c r="A62" s="17" t="s">
        <v>60</v>
      </c>
      <c r="B62" s="16">
        <v>23.031143191280449</v>
      </c>
    </row>
    <row r="63" spans="1:2" ht="16.5">
      <c r="A63" s="15" t="s">
        <v>61</v>
      </c>
      <c r="B63" s="16">
        <v>22.990937161333772</v>
      </c>
    </row>
    <row r="64" spans="1:2" ht="16.5">
      <c r="A64" s="17" t="s">
        <v>62</v>
      </c>
      <c r="B64" s="16">
        <v>22.836470922553339</v>
      </c>
    </row>
    <row r="65" spans="1:2" ht="16.5">
      <c r="A65" s="17" t="s">
        <v>63</v>
      </c>
      <c r="B65" s="16">
        <v>22.530008335067734</v>
      </c>
    </row>
    <row r="66" spans="1:2" ht="16.5">
      <c r="A66" s="17" t="s">
        <v>64</v>
      </c>
      <c r="B66" s="16">
        <v>22.146565660684786</v>
      </c>
    </row>
    <row r="67" spans="1:2" ht="16.5">
      <c r="A67" s="17" t="s">
        <v>65</v>
      </c>
      <c r="B67" s="16">
        <v>22.026932407640341</v>
      </c>
    </row>
    <row r="68" spans="1:2" ht="16.5">
      <c r="A68" s="17" t="s">
        <v>66</v>
      </c>
      <c r="B68" s="16">
        <v>21.526882115740857</v>
      </c>
    </row>
    <row r="69" spans="1:2" ht="16.5">
      <c r="A69" s="17" t="s">
        <v>67</v>
      </c>
      <c r="B69" s="16">
        <v>21.431933295057181</v>
      </c>
    </row>
    <row r="70" spans="1:2" ht="16.5">
      <c r="A70" s="17" t="s">
        <v>68</v>
      </c>
      <c r="B70" s="16">
        <v>21.087695181853594</v>
      </c>
    </row>
    <row r="71" spans="1:2" ht="16.5">
      <c r="A71" s="17" t="s">
        <v>69</v>
      </c>
      <c r="B71" s="16">
        <v>21.019645358157401</v>
      </c>
    </row>
    <row r="72" spans="1:2" ht="16.5">
      <c r="A72" s="17" t="s">
        <v>70</v>
      </c>
      <c r="B72" s="16">
        <v>17.919408405750204</v>
      </c>
    </row>
    <row r="73" spans="1:2" ht="16.5">
      <c r="A73" s="17" t="s">
        <v>71</v>
      </c>
      <c r="B73" s="16">
        <v>17.769426459826683</v>
      </c>
    </row>
    <row r="74" spans="1:2" ht="16.5">
      <c r="A74" s="12"/>
      <c r="B74" s="18"/>
    </row>
    <row r="80" spans="1:2" ht="16.5"/>
    <row r="81" spans="1:1" ht="16.5"/>
    <row r="83" spans="1:1" ht="16.5">
      <c r="A83" s="17"/>
    </row>
    <row r="90" spans="1:1" ht="16.5">
      <c r="A90" s="17"/>
    </row>
    <row r="94" spans="1:1" ht="16.5">
      <c r="A94" s="17"/>
    </row>
    <row r="99" spans="1:1" ht="16.5">
      <c r="A99" s="17"/>
    </row>
    <row r="104" spans="1:1" ht="16.5">
      <c r="A104" s="17"/>
    </row>
    <row r="109" spans="1:1" ht="16.5">
      <c r="A109" s="17"/>
    </row>
    <row r="111" spans="1:1" ht="16.5">
      <c r="A111" s="17"/>
    </row>
    <row r="115" spans="1:1" ht="16.5">
      <c r="A115" s="17"/>
    </row>
    <row r="119" spans="1:1" ht="16.5">
      <c r="A119" s="17"/>
    </row>
    <row r="120" spans="1:1" ht="16.5">
      <c r="A120" s="17"/>
    </row>
    <row r="121" spans="1:1" ht="16.5">
      <c r="A121" s="17"/>
    </row>
    <row r="122" spans="1:1" ht="16.5">
      <c r="A122" s="17"/>
    </row>
    <row r="123" spans="1:1" ht="16.5">
      <c r="A123" s="17"/>
    </row>
    <row r="124" spans="1:1" ht="16.5">
      <c r="A124" s="17"/>
    </row>
    <row r="125" spans="1:1" ht="16.5">
      <c r="A125" s="17"/>
    </row>
    <row r="128" spans="1:1" ht="16.5">
      <c r="A128" s="17"/>
    </row>
    <row r="129" spans="1:1" ht="16.5">
      <c r="A129" s="17"/>
    </row>
    <row r="130" spans="1:1" ht="16.5">
      <c r="A130" s="17"/>
    </row>
    <row r="133" spans="1:1" ht="16.5">
      <c r="A133" s="17"/>
    </row>
    <row r="134" spans="1:1" ht="16.5">
      <c r="A134" s="17"/>
    </row>
    <row r="135" spans="1:1" ht="16.5">
      <c r="A135" s="17"/>
    </row>
    <row r="136" spans="1:1" ht="16.5">
      <c r="A136" s="17"/>
    </row>
    <row r="137" spans="1:1" ht="16.5">
      <c r="A137" s="17"/>
    </row>
    <row r="138" spans="1:1" ht="16.5">
      <c r="A138" s="17"/>
    </row>
    <row r="139" spans="1:1" ht="16.5">
      <c r="A139" s="17"/>
    </row>
    <row r="141" spans="1:1" ht="16.5">
      <c r="A141" s="17"/>
    </row>
    <row r="142" spans="1:1" ht="16.5">
      <c r="A142" s="17"/>
    </row>
    <row r="143" spans="1:1" ht="16.5">
      <c r="A143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0E0E3"/>
    <outlinePr summaryBelow="0" summaryRight="0"/>
  </sheetPr>
  <dimension ref="A1:R4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5" sqref="A15"/>
    </sheetView>
  </sheetViews>
  <sheetFormatPr defaultColWidth="14.42578125" defaultRowHeight="15.75" customHeight="1"/>
  <cols>
    <col min="1" max="1" width="42" customWidth="1"/>
    <col min="2" max="2" width="29.28515625" customWidth="1"/>
    <col min="3" max="3" width="14" customWidth="1"/>
    <col min="4" max="4" width="15.42578125" customWidth="1"/>
    <col min="5" max="5" width="15.28515625" customWidth="1"/>
    <col min="6" max="6" width="18.28515625" customWidth="1"/>
    <col min="7" max="7" width="16.85546875" customWidth="1"/>
    <col min="8" max="8" width="14.7109375" customWidth="1"/>
    <col min="9" max="9" width="6.5703125" customWidth="1"/>
    <col min="10" max="10" width="13.7109375" customWidth="1"/>
    <col min="11" max="11" width="15.42578125" customWidth="1"/>
    <col min="12" max="12" width="12" customWidth="1"/>
    <col min="13" max="13" width="16.42578125" customWidth="1"/>
    <col min="14" max="14" width="23.28515625" customWidth="1"/>
    <col min="15" max="15" width="14.42578125" customWidth="1"/>
    <col min="16" max="16" width="15.7109375" customWidth="1"/>
    <col min="17" max="17" width="26.42578125" customWidth="1"/>
  </cols>
  <sheetData>
    <row r="1" spans="1:18">
      <c r="A1" s="31" t="s">
        <v>72</v>
      </c>
      <c r="B1" s="31" t="s">
        <v>73</v>
      </c>
      <c r="C1" s="31" t="s">
        <v>74</v>
      </c>
      <c r="D1" s="32" t="s">
        <v>75</v>
      </c>
      <c r="E1" s="32" t="s">
        <v>76</v>
      </c>
      <c r="F1" s="31" t="s">
        <v>77</v>
      </c>
      <c r="G1" s="31" t="s">
        <v>75</v>
      </c>
      <c r="H1" s="31" t="s">
        <v>78</v>
      </c>
      <c r="I1" s="31" t="s">
        <v>79</v>
      </c>
      <c r="J1" s="31" t="s">
        <v>80</v>
      </c>
      <c r="K1" s="31" t="s">
        <v>81</v>
      </c>
      <c r="L1" s="31" t="s">
        <v>75</v>
      </c>
      <c r="M1" s="31" t="s">
        <v>82</v>
      </c>
      <c r="N1" s="31" t="s">
        <v>83</v>
      </c>
      <c r="O1" s="31" t="s">
        <v>75</v>
      </c>
      <c r="P1" s="31" t="s">
        <v>84</v>
      </c>
      <c r="Q1" s="33" t="s">
        <v>85</v>
      </c>
      <c r="R1" s="1"/>
    </row>
    <row r="2" spans="1:18" ht="15.75" customHeight="1">
      <c r="A2" s="24" t="s">
        <v>6</v>
      </c>
      <c r="B2" s="25" t="s">
        <v>86</v>
      </c>
      <c r="C2" s="26">
        <v>12922</v>
      </c>
      <c r="D2" s="27">
        <f t="shared" ref="D2:D9" si="0">((((C2 - 0) * ((100 - 0) / (C$6 - 0))) + 0))</f>
        <v>17.648665628670543</v>
      </c>
      <c r="E2" s="28">
        <f t="shared" ref="E2:E9" si="1">D2*0.15</f>
        <v>2.6472998443005813</v>
      </c>
      <c r="F2" s="29">
        <v>142</v>
      </c>
      <c r="G2" s="27">
        <f t="shared" ref="G2:G9" si="2">((((F2 - 0) * ((100 - 0) / (F$5 - 0))) + 0))</f>
        <v>51.824817518248175</v>
      </c>
      <c r="H2" s="28">
        <f t="shared" ref="H2:H9" si="3">G2*0.2</f>
        <v>10.364963503649635</v>
      </c>
      <c r="I2" s="23">
        <v>41.5</v>
      </c>
      <c r="J2" s="23">
        <v>1.3</v>
      </c>
      <c r="K2" s="30">
        <f t="shared" ref="K2:K9" si="4">SUM(I2+J2)/C2</f>
        <v>3.3121807769695092E-3</v>
      </c>
      <c r="L2" s="27">
        <f t="shared" ref="L2:L9" si="5">((((K2 - 0) * ((100 - 0) / (K$2 - 0))) + 0))</f>
        <v>100</v>
      </c>
      <c r="M2" s="28">
        <f t="shared" ref="M2:M9" si="6">L2*0.4</f>
        <v>40</v>
      </c>
      <c r="N2" s="23">
        <v>19</v>
      </c>
      <c r="O2" s="27">
        <f t="shared" ref="O2:O9" si="7">((((N2 - 0) * ((100 - 0) / (N$5 - 0))) + 0))</f>
        <v>17.757009345794394</v>
      </c>
      <c r="P2" s="28">
        <f t="shared" ref="P2:P9" si="8">O2*0.25</f>
        <v>4.4392523364485985</v>
      </c>
      <c r="Q2" s="27">
        <f t="shared" ref="Q2:Q9" si="9">SUM(E2,H2,M2,P2)</f>
        <v>57.451515684398814</v>
      </c>
    </row>
    <row r="3" spans="1:18" ht="15.75" customHeight="1">
      <c r="A3" s="24" t="s">
        <v>4</v>
      </c>
      <c r="B3" s="25" t="s">
        <v>87</v>
      </c>
      <c r="C3" s="26">
        <v>34389</v>
      </c>
      <c r="D3" s="27">
        <f t="shared" si="0"/>
        <v>46.967958698680647</v>
      </c>
      <c r="E3" s="28">
        <f t="shared" si="1"/>
        <v>7.0451938048020972</v>
      </c>
      <c r="F3" s="23">
        <v>266</v>
      </c>
      <c r="G3" s="27">
        <f t="shared" si="2"/>
        <v>97.080291970802918</v>
      </c>
      <c r="H3" s="28">
        <f t="shared" si="3"/>
        <v>19.416058394160586</v>
      </c>
      <c r="I3" s="23">
        <v>79.400000000000006</v>
      </c>
      <c r="J3" s="23">
        <v>2.6</v>
      </c>
      <c r="K3" s="30">
        <f t="shared" si="4"/>
        <v>2.3844834103928583E-3</v>
      </c>
      <c r="L3" s="27">
        <f t="shared" si="5"/>
        <v>71.991342591347006</v>
      </c>
      <c r="M3" s="28">
        <f t="shared" si="6"/>
        <v>28.796537036538805</v>
      </c>
      <c r="N3" s="23">
        <v>42</v>
      </c>
      <c r="O3" s="27">
        <f t="shared" si="7"/>
        <v>39.252336448598129</v>
      </c>
      <c r="P3" s="28">
        <f t="shared" si="8"/>
        <v>9.8130841121495322</v>
      </c>
      <c r="Q3" s="27">
        <f t="shared" si="9"/>
        <v>65.07087334765103</v>
      </c>
    </row>
    <row r="4" spans="1:18">
      <c r="A4" s="23" t="s">
        <v>36</v>
      </c>
      <c r="B4" s="25" t="s">
        <v>88</v>
      </c>
      <c r="C4" s="26">
        <v>64722</v>
      </c>
      <c r="D4" s="27">
        <f t="shared" si="0"/>
        <v>88.396295992788652</v>
      </c>
      <c r="E4" s="28">
        <f t="shared" si="1"/>
        <v>13.259444398918298</v>
      </c>
      <c r="F4" s="29">
        <v>108</v>
      </c>
      <c r="G4" s="27">
        <f t="shared" si="2"/>
        <v>39.416058394160586</v>
      </c>
      <c r="H4" s="28">
        <f t="shared" si="3"/>
        <v>7.8832116788321178</v>
      </c>
      <c r="I4" s="23">
        <v>56.8</v>
      </c>
      <c r="J4" s="23">
        <v>6.6</v>
      </c>
      <c r="K4" s="30">
        <f t="shared" si="4"/>
        <v>9.7957417879546366E-4</v>
      </c>
      <c r="L4" s="27">
        <f t="shared" si="5"/>
        <v>29.574900790642481</v>
      </c>
      <c r="M4" s="28">
        <f t="shared" si="6"/>
        <v>11.829960316256994</v>
      </c>
      <c r="N4" s="23">
        <v>6</v>
      </c>
      <c r="O4" s="27">
        <f t="shared" si="7"/>
        <v>5.6074766355140184</v>
      </c>
      <c r="P4" s="28">
        <f t="shared" si="8"/>
        <v>1.4018691588785046</v>
      </c>
      <c r="Q4" s="27">
        <f t="shared" si="9"/>
        <v>34.374485552885915</v>
      </c>
    </row>
    <row r="5" spans="1:18">
      <c r="A5" s="23" t="s">
        <v>0</v>
      </c>
      <c r="B5" s="25" t="s">
        <v>89</v>
      </c>
      <c r="C5" s="26">
        <v>59629</v>
      </c>
      <c r="D5" s="27">
        <f t="shared" si="0"/>
        <v>81.440356196563684</v>
      </c>
      <c r="E5" s="28">
        <f t="shared" si="1"/>
        <v>12.216053429484552</v>
      </c>
      <c r="F5" s="23">
        <v>274</v>
      </c>
      <c r="G5" s="27">
        <f t="shared" si="2"/>
        <v>100</v>
      </c>
      <c r="H5" s="28">
        <f t="shared" si="3"/>
        <v>20</v>
      </c>
      <c r="I5" s="23">
        <v>107.99</v>
      </c>
      <c r="J5" s="23">
        <v>27.4</v>
      </c>
      <c r="K5" s="30">
        <f t="shared" si="4"/>
        <v>2.2705395025910211E-3</v>
      </c>
      <c r="L5" s="27">
        <f t="shared" si="5"/>
        <v>68.551194982432648</v>
      </c>
      <c r="M5" s="28">
        <f t="shared" si="6"/>
        <v>27.420477992973062</v>
      </c>
      <c r="N5" s="23">
        <v>107</v>
      </c>
      <c r="O5" s="27">
        <f t="shared" si="7"/>
        <v>100</v>
      </c>
      <c r="P5" s="28">
        <f t="shared" si="8"/>
        <v>25</v>
      </c>
      <c r="Q5" s="27">
        <f t="shared" si="9"/>
        <v>84.636531422457608</v>
      </c>
    </row>
    <row r="6" spans="1:18">
      <c r="A6" s="23" t="s">
        <v>17</v>
      </c>
      <c r="B6" s="25" t="s">
        <v>90</v>
      </c>
      <c r="C6" s="26">
        <v>73218</v>
      </c>
      <c r="D6" s="27">
        <f t="shared" si="0"/>
        <v>99.999999999999986</v>
      </c>
      <c r="E6" s="28">
        <f t="shared" si="1"/>
        <v>14.999999999999996</v>
      </c>
      <c r="F6" s="23">
        <v>191</v>
      </c>
      <c r="G6" s="27">
        <f t="shared" si="2"/>
        <v>69.708029197080293</v>
      </c>
      <c r="H6" s="28">
        <f t="shared" si="3"/>
        <v>13.941605839416059</v>
      </c>
      <c r="I6" s="23">
        <v>74.94</v>
      </c>
      <c r="J6" s="23">
        <v>15.92</v>
      </c>
      <c r="K6" s="30">
        <f t="shared" si="4"/>
        <v>1.2409516785489908E-3</v>
      </c>
      <c r="L6" s="27">
        <f t="shared" si="5"/>
        <v>37.466302780864623</v>
      </c>
      <c r="M6" s="28">
        <f t="shared" si="6"/>
        <v>14.98652111234585</v>
      </c>
      <c r="N6" s="23">
        <v>23</v>
      </c>
      <c r="O6" s="27">
        <f t="shared" si="7"/>
        <v>21.495327102803738</v>
      </c>
      <c r="P6" s="28">
        <f t="shared" si="8"/>
        <v>5.3738317757009346</v>
      </c>
      <c r="Q6" s="27">
        <f t="shared" si="9"/>
        <v>49.301958727462839</v>
      </c>
    </row>
    <row r="7" spans="1:18">
      <c r="A7" s="23" t="s">
        <v>9</v>
      </c>
      <c r="B7" s="25" t="s">
        <v>91</v>
      </c>
      <c r="C7" s="26">
        <v>11665</v>
      </c>
      <c r="D7" s="27">
        <f t="shared" si="0"/>
        <v>15.931874675626212</v>
      </c>
      <c r="E7" s="28">
        <f t="shared" si="1"/>
        <v>2.3897812013439315</v>
      </c>
      <c r="F7" s="23">
        <v>216</v>
      </c>
      <c r="G7" s="27">
        <f t="shared" si="2"/>
        <v>78.832116788321173</v>
      </c>
      <c r="H7" s="28">
        <f t="shared" si="3"/>
        <v>15.766423357664236</v>
      </c>
      <c r="I7" s="23">
        <v>31.7</v>
      </c>
      <c r="J7" s="23">
        <v>1.0900000000000001</v>
      </c>
      <c r="K7" s="30">
        <f t="shared" si="4"/>
        <v>2.8109729961423059E-3</v>
      </c>
      <c r="L7" s="27">
        <f t="shared" si="5"/>
        <v>84.867740785399249</v>
      </c>
      <c r="M7" s="28">
        <f t="shared" si="6"/>
        <v>33.947096314159701</v>
      </c>
      <c r="N7" s="23">
        <v>11</v>
      </c>
      <c r="O7" s="27">
        <f t="shared" si="7"/>
        <v>10.280373831775702</v>
      </c>
      <c r="P7" s="28">
        <f t="shared" si="8"/>
        <v>2.5700934579439254</v>
      </c>
      <c r="Q7" s="27">
        <f t="shared" si="9"/>
        <v>54.673394331111794</v>
      </c>
    </row>
    <row r="8" spans="1:18">
      <c r="A8" s="23" t="s">
        <v>2</v>
      </c>
      <c r="B8" s="25" t="s">
        <v>92</v>
      </c>
      <c r="C8" s="26">
        <v>71200</v>
      </c>
      <c r="D8" s="27">
        <f t="shared" si="0"/>
        <v>97.243847141413312</v>
      </c>
      <c r="E8" s="28">
        <f t="shared" si="1"/>
        <v>14.586577071211996</v>
      </c>
      <c r="F8" s="23">
        <v>260</v>
      </c>
      <c r="G8" s="27">
        <f t="shared" si="2"/>
        <v>94.890510948905103</v>
      </c>
      <c r="H8" s="28">
        <f t="shared" si="3"/>
        <v>18.978102189781023</v>
      </c>
      <c r="I8" s="23">
        <v>102.3</v>
      </c>
      <c r="J8" s="23">
        <v>12.35</v>
      </c>
      <c r="K8" s="30">
        <f t="shared" si="4"/>
        <v>1.6102528089887639E-3</v>
      </c>
      <c r="L8" s="27">
        <f t="shared" si="5"/>
        <v>48.616090648955158</v>
      </c>
      <c r="M8" s="28">
        <f t="shared" si="6"/>
        <v>19.446436259582065</v>
      </c>
      <c r="N8" s="23">
        <v>69</v>
      </c>
      <c r="O8" s="27">
        <f t="shared" si="7"/>
        <v>64.485981308411212</v>
      </c>
      <c r="P8" s="28">
        <f t="shared" si="8"/>
        <v>16.121495327102803</v>
      </c>
      <c r="Q8" s="27">
        <f t="shared" si="9"/>
        <v>69.132610847677881</v>
      </c>
    </row>
    <row r="9" spans="1:18">
      <c r="A9" s="23" t="s">
        <v>7</v>
      </c>
      <c r="B9" s="25" t="s">
        <v>93</v>
      </c>
      <c r="C9" s="26">
        <v>40387</v>
      </c>
      <c r="D9" s="27">
        <f t="shared" si="0"/>
        <v>55.159933349722742</v>
      </c>
      <c r="E9" s="28">
        <f t="shared" si="1"/>
        <v>8.2739900024584117</v>
      </c>
      <c r="F9" s="23">
        <v>170</v>
      </c>
      <c r="G9" s="27">
        <f t="shared" si="2"/>
        <v>62.043795620437955</v>
      </c>
      <c r="H9" s="28">
        <f t="shared" si="3"/>
        <v>12.408759124087592</v>
      </c>
      <c r="I9" s="23">
        <v>63.7</v>
      </c>
      <c r="J9" s="23">
        <v>11.5</v>
      </c>
      <c r="K9" s="30">
        <f t="shared" si="4"/>
        <v>1.8619852922970262E-3</v>
      </c>
      <c r="L9" s="27">
        <f t="shared" si="5"/>
        <v>56.216294268836855</v>
      </c>
      <c r="M9" s="28">
        <f t="shared" si="6"/>
        <v>22.486517707534745</v>
      </c>
      <c r="N9" s="23">
        <v>60</v>
      </c>
      <c r="O9" s="27">
        <f t="shared" si="7"/>
        <v>56.074766355140184</v>
      </c>
      <c r="P9" s="28">
        <f t="shared" si="8"/>
        <v>14.018691588785046</v>
      </c>
      <c r="Q9" s="27">
        <f t="shared" si="9"/>
        <v>57.18795842286579</v>
      </c>
    </row>
    <row r="12" spans="1:18" ht="12.75">
      <c r="B12" s="22" t="s">
        <v>179</v>
      </c>
      <c r="I12" s="2" t="s">
        <v>94</v>
      </c>
    </row>
    <row r="13" spans="1:18" ht="15.75" customHeight="1">
      <c r="B13" s="5" t="s">
        <v>95</v>
      </c>
      <c r="D13" s="6"/>
      <c r="E13" s="6"/>
    </row>
    <row r="14" spans="1:18" ht="15.75" customHeight="1">
      <c r="B14" s="5" t="s">
        <v>96</v>
      </c>
      <c r="D14" s="6"/>
      <c r="E14" s="6"/>
    </row>
    <row r="15" spans="1:18">
      <c r="B15" s="5" t="s">
        <v>97</v>
      </c>
    </row>
    <row r="16" spans="1:18">
      <c r="B16" s="5" t="s">
        <v>98</v>
      </c>
    </row>
    <row r="17" spans="2:2">
      <c r="B17" s="5" t="s">
        <v>99</v>
      </c>
    </row>
    <row r="18" spans="2:2">
      <c r="B18" s="5" t="s">
        <v>100</v>
      </c>
    </row>
    <row r="19" spans="2:2">
      <c r="B19" s="5" t="s">
        <v>101</v>
      </c>
    </row>
    <row r="20" spans="2:2">
      <c r="B20" s="5" t="s">
        <v>102</v>
      </c>
    </row>
    <row r="48" spans="17:17" ht="12.75">
      <c r="Q48" s="2"/>
    </row>
  </sheetData>
  <hyperlinks>
    <hyperlink ref="B2" r:id="rId1" xr:uid="{00000000-0004-0000-0200-000000000000}"/>
    <hyperlink ref="B3" r:id="rId2" xr:uid="{00000000-0004-0000-0200-000001000000}"/>
    <hyperlink ref="B4" r:id="rId3" xr:uid="{00000000-0004-0000-0200-000002000000}"/>
    <hyperlink ref="B5" r:id="rId4" xr:uid="{00000000-0004-0000-0200-000003000000}"/>
    <hyperlink ref="B6" r:id="rId5" xr:uid="{00000000-0004-0000-0200-000004000000}"/>
    <hyperlink ref="B7" r:id="rId6" xr:uid="{00000000-0004-0000-0200-000005000000}"/>
    <hyperlink ref="B8" r:id="rId7" xr:uid="{00000000-0004-0000-0200-000006000000}"/>
    <hyperlink ref="B9" r:id="rId8" xr:uid="{00000000-0004-0000-0200-000007000000}"/>
  </hyperlinks>
  <pageMargins left="0.7" right="0.7" top="0.75" bottom="0.75" header="0.3" footer="0.3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FE2F3"/>
    <outlinePr summaryBelow="0" summaryRight="0"/>
  </sheetPr>
  <dimension ref="A1:W8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5" sqref="I15"/>
    </sheetView>
  </sheetViews>
  <sheetFormatPr defaultColWidth="14.42578125" defaultRowHeight="15.75" customHeight="1"/>
  <cols>
    <col min="1" max="1" width="30.85546875" customWidth="1"/>
    <col min="2" max="2" width="17.28515625" customWidth="1"/>
    <col min="3" max="3" width="12.5703125" customWidth="1"/>
    <col min="4" max="4" width="15.7109375" customWidth="1"/>
    <col min="5" max="5" width="15.140625" customWidth="1"/>
    <col min="6" max="6" width="19.42578125" customWidth="1"/>
    <col min="9" max="9" width="6.42578125" customWidth="1"/>
    <col min="10" max="10" width="16.5703125" hidden="1" customWidth="1"/>
    <col min="11" max="11" width="15.7109375" hidden="1" customWidth="1"/>
    <col min="12" max="12" width="13.5703125" customWidth="1"/>
    <col min="13" max="13" width="14.5703125" hidden="1" customWidth="1"/>
    <col min="14" max="14" width="16.5703125" hidden="1" customWidth="1"/>
    <col min="15" max="15" width="15.5703125" customWidth="1"/>
    <col min="16" max="16" width="14.5703125" customWidth="1"/>
    <col min="17" max="17" width="16.5703125" customWidth="1"/>
    <col min="18" max="18" width="23.42578125" customWidth="1"/>
    <col min="19" max="19" width="13" customWidth="1"/>
    <col min="20" max="20" width="16" customWidth="1"/>
    <col min="21" max="21" width="23.42578125" customWidth="1"/>
  </cols>
  <sheetData>
    <row r="1" spans="1:23">
      <c r="A1" s="31" t="s">
        <v>72</v>
      </c>
      <c r="B1" s="31" t="s">
        <v>73</v>
      </c>
      <c r="C1" s="31" t="s">
        <v>74</v>
      </c>
      <c r="D1" s="31" t="s">
        <v>75</v>
      </c>
      <c r="E1" s="31" t="s">
        <v>76</v>
      </c>
      <c r="F1" s="31" t="s">
        <v>77</v>
      </c>
      <c r="G1" s="31" t="s">
        <v>75</v>
      </c>
      <c r="H1" s="31" t="s">
        <v>78</v>
      </c>
      <c r="I1" s="31" t="s">
        <v>79</v>
      </c>
      <c r="J1" s="31" t="s">
        <v>75</v>
      </c>
      <c r="K1" s="31" t="s">
        <v>84</v>
      </c>
      <c r="L1" s="31" t="s">
        <v>80</v>
      </c>
      <c r="M1" s="31" t="s">
        <v>75</v>
      </c>
      <c r="N1" s="31" t="s">
        <v>84</v>
      </c>
      <c r="O1" s="31" t="s">
        <v>81</v>
      </c>
      <c r="P1" s="31" t="s">
        <v>75</v>
      </c>
      <c r="Q1" s="31" t="s">
        <v>82</v>
      </c>
      <c r="R1" s="31" t="s">
        <v>83</v>
      </c>
      <c r="S1" s="31" t="s">
        <v>75</v>
      </c>
      <c r="T1" s="31" t="s">
        <v>84</v>
      </c>
      <c r="U1" s="33" t="s">
        <v>85</v>
      </c>
    </row>
    <row r="2" spans="1:23">
      <c r="A2" s="23" t="s">
        <v>39</v>
      </c>
      <c r="B2" s="25" t="s">
        <v>103</v>
      </c>
      <c r="C2" s="26">
        <v>3478</v>
      </c>
      <c r="D2" s="26">
        <f t="shared" ref="D2:D9" si="0">((((C2 - 0) * ((100 - 0) / (C$9 - 0))) + 0))</f>
        <v>18.038483481147242</v>
      </c>
      <c r="E2" s="28">
        <f t="shared" ref="E2:E9" si="1">D2*0.15</f>
        <v>2.7057725221720861</v>
      </c>
      <c r="F2" s="23">
        <v>186</v>
      </c>
      <c r="G2" s="27">
        <f t="shared" ref="G2:G9" si="2">((((F2 - 0) * ((100 - 0) / (F$4 - 0))) + 0))</f>
        <v>72.941176470588232</v>
      </c>
      <c r="H2" s="28">
        <f t="shared" ref="H2:H9" si="3">G2*0.2</f>
        <v>14.588235294117647</v>
      </c>
      <c r="I2" s="23">
        <v>9.6</v>
      </c>
      <c r="J2" s="27">
        <f t="shared" ref="J2:J9" si="4">((((I2 - 0) * ((100 - 0) / (I$4 - 0))) + 0))</f>
        <v>46.601941747572809</v>
      </c>
      <c r="K2" s="28">
        <f t="shared" ref="K2:K9" si="5">J2*0.25</f>
        <v>11.650485436893202</v>
      </c>
      <c r="L2" s="23">
        <v>0.3</v>
      </c>
      <c r="M2" s="27">
        <f t="shared" ref="M2:M9" si="6">((((L2 - 0) * ((100 - 0) / (L$4 - 0))) + 0))</f>
        <v>17.647058823529413</v>
      </c>
      <c r="N2" s="28">
        <f t="shared" ref="N2:N9" si="7">M2*0.25</f>
        <v>4.4117647058823533</v>
      </c>
      <c r="O2" s="34">
        <f t="shared" ref="O2:O9" si="8">SUM(I2+L2)/C2</f>
        <v>2.8464634847613574E-3</v>
      </c>
      <c r="P2" s="27">
        <f t="shared" ref="P2:P9" si="9">((((O2 - 0) * ((100 - 0) / (O$5 - 0))) + 0))</f>
        <v>41.266845013376006</v>
      </c>
      <c r="Q2" s="28">
        <f t="shared" ref="Q2:Q9" si="10">P2*0.4</f>
        <v>16.506738005350403</v>
      </c>
      <c r="R2" s="23">
        <v>0</v>
      </c>
      <c r="S2" s="27">
        <f t="shared" ref="S2:S9" si="11">((((R2 - 0) * ((100 - 0) / (R$3 - 0))) + 0))</f>
        <v>0</v>
      </c>
      <c r="T2" s="28">
        <f t="shared" ref="T2:T9" si="12">S2*0.25</f>
        <v>0</v>
      </c>
      <c r="U2" s="35">
        <f t="shared" ref="U2:U9" si="13">SUM(E2,H2,Q2,T2)</f>
        <v>33.800745821640135</v>
      </c>
    </row>
    <row r="3" spans="1:23">
      <c r="A3" s="23" t="s">
        <v>1</v>
      </c>
      <c r="B3" s="25" t="s">
        <v>104</v>
      </c>
      <c r="C3" s="26">
        <v>4167</v>
      </c>
      <c r="D3" s="26">
        <f t="shared" si="0"/>
        <v>21.611949587676989</v>
      </c>
      <c r="E3" s="36">
        <f t="shared" si="1"/>
        <v>3.2417924381515482</v>
      </c>
      <c r="F3" s="23">
        <v>213</v>
      </c>
      <c r="G3" s="27">
        <f t="shared" si="2"/>
        <v>83.529411764705884</v>
      </c>
      <c r="H3" s="28">
        <f t="shared" si="3"/>
        <v>16.705882352941178</v>
      </c>
      <c r="I3" s="23">
        <v>19</v>
      </c>
      <c r="J3" s="27">
        <f t="shared" si="4"/>
        <v>92.233009708737853</v>
      </c>
      <c r="K3" s="28">
        <f t="shared" si="5"/>
        <v>23.058252427184463</v>
      </c>
      <c r="L3" s="23">
        <v>1</v>
      </c>
      <c r="M3" s="27">
        <f t="shared" si="6"/>
        <v>58.82352941176471</v>
      </c>
      <c r="N3" s="28">
        <f t="shared" si="7"/>
        <v>14.705882352941178</v>
      </c>
      <c r="O3" s="34">
        <f t="shared" si="8"/>
        <v>4.7996160307175427E-3</v>
      </c>
      <c r="P3" s="27">
        <f t="shared" si="9"/>
        <v>69.582839169967855</v>
      </c>
      <c r="Q3" s="28">
        <f t="shared" si="10"/>
        <v>27.833135667987143</v>
      </c>
      <c r="R3" s="23">
        <v>29</v>
      </c>
      <c r="S3" s="27">
        <f t="shared" si="11"/>
        <v>100</v>
      </c>
      <c r="T3" s="36">
        <f t="shared" si="12"/>
        <v>25</v>
      </c>
      <c r="U3" s="35">
        <f t="shared" si="13"/>
        <v>72.780810459079873</v>
      </c>
      <c r="W3" s="8"/>
    </row>
    <row r="4" spans="1:23">
      <c r="A4" s="23" t="s">
        <v>20</v>
      </c>
      <c r="B4" s="25" t="s">
        <v>105</v>
      </c>
      <c r="C4" s="26">
        <v>6735</v>
      </c>
      <c r="D4" s="26">
        <f t="shared" si="0"/>
        <v>34.930760852652874</v>
      </c>
      <c r="E4" s="28">
        <f t="shared" si="1"/>
        <v>5.2396141278979309</v>
      </c>
      <c r="F4" s="23">
        <v>255</v>
      </c>
      <c r="G4" s="27">
        <f t="shared" si="2"/>
        <v>100</v>
      </c>
      <c r="H4" s="36">
        <f t="shared" si="3"/>
        <v>20</v>
      </c>
      <c r="I4" s="23">
        <v>20.6</v>
      </c>
      <c r="J4" s="27">
        <f t="shared" si="4"/>
        <v>100</v>
      </c>
      <c r="K4" s="28">
        <f t="shared" si="5"/>
        <v>25</v>
      </c>
      <c r="L4" s="23">
        <v>1.7</v>
      </c>
      <c r="M4" s="27">
        <f t="shared" si="6"/>
        <v>100</v>
      </c>
      <c r="N4" s="28">
        <f t="shared" si="7"/>
        <v>25</v>
      </c>
      <c r="O4" s="34">
        <f t="shared" si="8"/>
        <v>3.3110616184112845E-3</v>
      </c>
      <c r="P4" s="27">
        <f t="shared" si="9"/>
        <v>48.002395733585821</v>
      </c>
      <c r="Q4" s="28">
        <f t="shared" si="10"/>
        <v>19.200958293434329</v>
      </c>
      <c r="R4" s="23">
        <v>5</v>
      </c>
      <c r="S4" s="27">
        <f t="shared" si="11"/>
        <v>17.241379310344826</v>
      </c>
      <c r="T4" s="28">
        <f t="shared" si="12"/>
        <v>4.3103448275862064</v>
      </c>
      <c r="U4" s="35">
        <f t="shared" si="13"/>
        <v>48.750917248918469</v>
      </c>
      <c r="W4" s="2"/>
    </row>
    <row r="5" spans="1:23">
      <c r="A5" s="23" t="s">
        <v>12</v>
      </c>
      <c r="B5" s="25" t="s">
        <v>106</v>
      </c>
      <c r="C5" s="26">
        <v>3001</v>
      </c>
      <c r="D5" s="26">
        <f t="shared" si="0"/>
        <v>15.564545407395881</v>
      </c>
      <c r="E5" s="28">
        <f t="shared" si="1"/>
        <v>2.3346818111093821</v>
      </c>
      <c r="F5" s="23">
        <v>73</v>
      </c>
      <c r="G5" s="27">
        <f t="shared" si="2"/>
        <v>28.627450980392158</v>
      </c>
      <c r="H5" s="28">
        <f t="shared" si="3"/>
        <v>5.7254901960784323</v>
      </c>
      <c r="I5" s="23">
        <v>19.5</v>
      </c>
      <c r="J5" s="27">
        <f t="shared" si="4"/>
        <v>94.660194174757279</v>
      </c>
      <c r="K5" s="28">
        <f t="shared" si="5"/>
        <v>23.66504854368932</v>
      </c>
      <c r="L5" s="23">
        <v>1.2</v>
      </c>
      <c r="M5" s="27">
        <f t="shared" si="6"/>
        <v>70.588235294117652</v>
      </c>
      <c r="N5" s="28">
        <f t="shared" si="7"/>
        <v>17.647058823529413</v>
      </c>
      <c r="O5" s="34">
        <f t="shared" si="8"/>
        <v>6.8977007664111963E-3</v>
      </c>
      <c r="P5" s="27">
        <f t="shared" si="9"/>
        <v>100</v>
      </c>
      <c r="Q5" s="36">
        <f t="shared" si="10"/>
        <v>40</v>
      </c>
      <c r="R5" s="23">
        <v>4</v>
      </c>
      <c r="S5" s="27">
        <f t="shared" si="11"/>
        <v>13.793103448275861</v>
      </c>
      <c r="T5" s="28">
        <f t="shared" si="12"/>
        <v>3.4482758620689653</v>
      </c>
      <c r="U5" s="35">
        <f t="shared" si="13"/>
        <v>51.508447869256784</v>
      </c>
    </row>
    <row r="6" spans="1:23">
      <c r="A6" s="23" t="s">
        <v>43</v>
      </c>
      <c r="B6" s="25" t="s">
        <v>107</v>
      </c>
      <c r="C6" s="26">
        <v>6476</v>
      </c>
      <c r="D6" s="26">
        <f t="shared" si="0"/>
        <v>33.587469529588716</v>
      </c>
      <c r="E6" s="28">
        <f t="shared" si="1"/>
        <v>5.0381204294383073</v>
      </c>
      <c r="F6" s="23">
        <v>147</v>
      </c>
      <c r="G6" s="27">
        <f t="shared" si="2"/>
        <v>57.647058823529413</v>
      </c>
      <c r="H6" s="28">
        <f t="shared" si="3"/>
        <v>11.529411764705884</v>
      </c>
      <c r="I6" s="23">
        <v>13.3</v>
      </c>
      <c r="J6" s="27">
        <f t="shared" si="4"/>
        <v>64.5631067961165</v>
      </c>
      <c r="K6" s="28">
        <f t="shared" si="5"/>
        <v>16.140776699029125</v>
      </c>
      <c r="L6" s="23">
        <v>0.9</v>
      </c>
      <c r="M6" s="27">
        <f t="shared" si="6"/>
        <v>52.941176470588239</v>
      </c>
      <c r="N6" s="28">
        <f t="shared" si="7"/>
        <v>13.23529411764706</v>
      </c>
      <c r="O6" s="34">
        <f t="shared" si="8"/>
        <v>2.192711550339716E-3</v>
      </c>
      <c r="P6" s="27">
        <f t="shared" si="9"/>
        <v>31.789021075214919</v>
      </c>
      <c r="Q6" s="28">
        <f t="shared" si="10"/>
        <v>12.715608430085968</v>
      </c>
      <c r="R6" s="23">
        <v>3</v>
      </c>
      <c r="S6" s="27">
        <f t="shared" si="11"/>
        <v>10.344827586206897</v>
      </c>
      <c r="T6" s="28">
        <f t="shared" si="12"/>
        <v>2.5862068965517242</v>
      </c>
      <c r="U6" s="35">
        <f t="shared" si="13"/>
        <v>31.869347520781886</v>
      </c>
    </row>
    <row r="7" spans="1:23">
      <c r="A7" s="23" t="s">
        <v>56</v>
      </c>
      <c r="B7" s="25" t="s">
        <v>108</v>
      </c>
      <c r="C7" s="26">
        <v>12702</v>
      </c>
      <c r="D7" s="26">
        <f t="shared" si="0"/>
        <v>65.878325812976513</v>
      </c>
      <c r="E7" s="28">
        <f t="shared" si="1"/>
        <v>9.8817488719464759</v>
      </c>
      <c r="F7" s="23">
        <v>68</v>
      </c>
      <c r="G7" s="27">
        <f t="shared" si="2"/>
        <v>26.666666666666668</v>
      </c>
      <c r="H7" s="28">
        <f t="shared" si="3"/>
        <v>5.3333333333333339</v>
      </c>
      <c r="I7" s="23">
        <v>15.9</v>
      </c>
      <c r="J7" s="27">
        <f t="shared" si="4"/>
        <v>77.184466019417471</v>
      </c>
      <c r="K7" s="28">
        <f t="shared" si="5"/>
        <v>19.296116504854368</v>
      </c>
      <c r="L7" s="23">
        <v>0.6</v>
      </c>
      <c r="M7" s="27">
        <f t="shared" si="6"/>
        <v>35.294117647058826</v>
      </c>
      <c r="N7" s="28">
        <f t="shared" si="7"/>
        <v>8.8235294117647065</v>
      </c>
      <c r="O7" s="34">
        <f t="shared" si="8"/>
        <v>1.2990080302314596E-3</v>
      </c>
      <c r="P7" s="27">
        <f t="shared" si="9"/>
        <v>18.832478737800052</v>
      </c>
      <c r="Q7" s="28">
        <f t="shared" si="10"/>
        <v>7.5329914951200214</v>
      </c>
      <c r="R7" s="23">
        <v>3</v>
      </c>
      <c r="S7" s="27">
        <f t="shared" si="11"/>
        <v>10.344827586206897</v>
      </c>
      <c r="T7" s="28">
        <f t="shared" si="12"/>
        <v>2.5862068965517242</v>
      </c>
      <c r="U7" s="35">
        <f t="shared" si="13"/>
        <v>25.334280596951558</v>
      </c>
    </row>
    <row r="8" spans="1:23">
      <c r="A8" s="23" t="s">
        <v>48</v>
      </c>
      <c r="B8" s="25" t="s">
        <v>109</v>
      </c>
      <c r="C8" s="26">
        <v>14628</v>
      </c>
      <c r="D8" s="26">
        <f t="shared" si="0"/>
        <v>75.867434261708425</v>
      </c>
      <c r="E8" s="28">
        <f t="shared" si="1"/>
        <v>11.380115139256263</v>
      </c>
      <c r="F8" s="23">
        <v>75</v>
      </c>
      <c r="G8" s="27">
        <f t="shared" si="2"/>
        <v>29.411764705882351</v>
      </c>
      <c r="H8" s="28">
        <f t="shared" si="3"/>
        <v>5.882352941176471</v>
      </c>
      <c r="I8" s="23">
        <v>20.3</v>
      </c>
      <c r="J8" s="27">
        <f t="shared" si="4"/>
        <v>98.543689320388339</v>
      </c>
      <c r="K8" s="28">
        <f t="shared" si="5"/>
        <v>24.635922330097085</v>
      </c>
      <c r="L8" s="23">
        <v>0.5</v>
      </c>
      <c r="M8" s="27">
        <f t="shared" si="6"/>
        <v>29.411764705882355</v>
      </c>
      <c r="N8" s="28">
        <f t="shared" si="7"/>
        <v>7.3529411764705888</v>
      </c>
      <c r="O8" s="34">
        <f t="shared" si="8"/>
        <v>1.4219305441618814E-3</v>
      </c>
      <c r="P8" s="27">
        <f t="shared" si="9"/>
        <v>20.614558275506312</v>
      </c>
      <c r="Q8" s="28">
        <f t="shared" si="10"/>
        <v>8.2458233102025247</v>
      </c>
      <c r="R8" s="23">
        <v>3</v>
      </c>
      <c r="S8" s="27">
        <f t="shared" si="11"/>
        <v>10.344827586206897</v>
      </c>
      <c r="T8" s="28">
        <f t="shared" si="12"/>
        <v>2.5862068965517242</v>
      </c>
      <c r="U8" s="35">
        <f t="shared" si="13"/>
        <v>28.09449828718698</v>
      </c>
    </row>
    <row r="9" spans="1:23">
      <c r="A9" s="23" t="s">
        <v>33</v>
      </c>
      <c r="B9" s="25" t="s">
        <v>110</v>
      </c>
      <c r="C9" s="26">
        <v>19281</v>
      </c>
      <c r="D9" s="26">
        <f t="shared" si="0"/>
        <v>100</v>
      </c>
      <c r="E9" s="28">
        <f t="shared" si="1"/>
        <v>15</v>
      </c>
      <c r="F9" s="23">
        <v>162</v>
      </c>
      <c r="G9" s="27">
        <f t="shared" si="2"/>
        <v>63.529411764705884</v>
      </c>
      <c r="H9" s="28">
        <f t="shared" si="3"/>
        <v>12.705882352941178</v>
      </c>
      <c r="I9" s="23">
        <v>14.4</v>
      </c>
      <c r="J9" s="27">
        <f t="shared" si="4"/>
        <v>69.902912621359221</v>
      </c>
      <c r="K9" s="28">
        <f t="shared" si="5"/>
        <v>17.475728155339805</v>
      </c>
      <c r="L9" s="23">
        <v>0.6</v>
      </c>
      <c r="M9" s="27">
        <f t="shared" si="6"/>
        <v>35.294117647058826</v>
      </c>
      <c r="N9" s="28">
        <f t="shared" si="7"/>
        <v>8.8235294117647065</v>
      </c>
      <c r="O9" s="34">
        <f t="shared" si="8"/>
        <v>7.779679477205539E-4</v>
      </c>
      <c r="P9" s="27">
        <f t="shared" si="9"/>
        <v>11.278656092315856</v>
      </c>
      <c r="Q9" s="28">
        <f t="shared" si="10"/>
        <v>4.511462436926343</v>
      </c>
      <c r="R9" s="23">
        <v>5</v>
      </c>
      <c r="S9" s="27">
        <f t="shared" si="11"/>
        <v>17.241379310344826</v>
      </c>
      <c r="T9" s="28">
        <f t="shared" si="12"/>
        <v>4.3103448275862064</v>
      </c>
      <c r="U9" s="35">
        <f t="shared" si="13"/>
        <v>36.527689617453724</v>
      </c>
    </row>
    <row r="11" spans="1:23">
      <c r="O11" s="7"/>
    </row>
    <row r="12" spans="1:23">
      <c r="B12" s="22" t="s">
        <v>180</v>
      </c>
    </row>
    <row r="13" spans="1:23">
      <c r="B13" s="9" t="s">
        <v>1</v>
      </c>
      <c r="I13" s="3"/>
      <c r="J13" s="4"/>
    </row>
    <row r="14" spans="1:23">
      <c r="B14" s="9" t="s">
        <v>12</v>
      </c>
      <c r="I14" s="3"/>
      <c r="J14" s="4"/>
    </row>
    <row r="15" spans="1:23">
      <c r="B15" s="9" t="s">
        <v>20</v>
      </c>
      <c r="I15" s="3"/>
      <c r="J15" s="4"/>
    </row>
    <row r="16" spans="1:23">
      <c r="B16" s="5" t="s">
        <v>33</v>
      </c>
      <c r="I16" s="3"/>
      <c r="J16" s="4"/>
    </row>
    <row r="17" spans="2:2">
      <c r="B17" s="9" t="s">
        <v>39</v>
      </c>
    </row>
    <row r="18" spans="2:2">
      <c r="B18" s="9" t="s">
        <v>43</v>
      </c>
    </row>
    <row r="19" spans="2:2">
      <c r="B19" s="5" t="s">
        <v>48</v>
      </c>
    </row>
    <row r="20" spans="2:2">
      <c r="B20" s="9" t="s">
        <v>56</v>
      </c>
    </row>
    <row r="86" spans="4:4">
      <c r="D86" s="10"/>
    </row>
  </sheetData>
  <hyperlinks>
    <hyperlink ref="B2" r:id="rId1" xr:uid="{00000000-0004-0000-0300-000000000000}"/>
    <hyperlink ref="B3" r:id="rId2" xr:uid="{00000000-0004-0000-0300-000001000000}"/>
    <hyperlink ref="B4" r:id="rId3" xr:uid="{00000000-0004-0000-0300-000002000000}"/>
    <hyperlink ref="B5" r:id="rId4" xr:uid="{00000000-0004-0000-0300-000003000000}"/>
    <hyperlink ref="B6" r:id="rId5" xr:uid="{00000000-0004-0000-0300-000004000000}"/>
    <hyperlink ref="B7" r:id="rId6" xr:uid="{00000000-0004-0000-0300-000005000000}"/>
    <hyperlink ref="B8" r:id="rId7" xr:uid="{00000000-0004-0000-0300-000006000000}"/>
    <hyperlink ref="B9" r:id="rId8" xr:uid="{00000000-0004-0000-0300-000007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3" sqref="A23"/>
    </sheetView>
  </sheetViews>
  <sheetFormatPr defaultColWidth="14.42578125" defaultRowHeight="15.75" customHeight="1"/>
  <cols>
    <col min="1" max="1" width="45.7109375" customWidth="1"/>
    <col min="2" max="2" width="42.140625" customWidth="1"/>
    <col min="3" max="3" width="28" customWidth="1"/>
    <col min="6" max="6" width="18.7109375" customWidth="1"/>
    <col min="9" max="9" width="11.42578125" customWidth="1"/>
    <col min="10" max="10" width="14.42578125" hidden="1" customWidth="1"/>
    <col min="12" max="12" width="16" customWidth="1"/>
    <col min="15" max="15" width="19" customWidth="1"/>
    <col min="16" max="16" width="14.42578125" hidden="1" customWidth="1"/>
  </cols>
  <sheetData>
    <row r="1" spans="1:19">
      <c r="A1" s="31" t="s">
        <v>72</v>
      </c>
      <c r="B1" s="31" t="s">
        <v>73</v>
      </c>
      <c r="C1" s="31" t="s">
        <v>74</v>
      </c>
      <c r="D1" s="31" t="s">
        <v>75</v>
      </c>
      <c r="E1" s="31" t="s">
        <v>76</v>
      </c>
      <c r="F1" s="31" t="s">
        <v>77</v>
      </c>
      <c r="G1" s="31" t="s">
        <v>75</v>
      </c>
      <c r="H1" s="31" t="s">
        <v>78</v>
      </c>
      <c r="I1" s="31" t="s">
        <v>79</v>
      </c>
      <c r="J1" s="31" t="s">
        <v>75</v>
      </c>
      <c r="K1" s="31" t="s">
        <v>80</v>
      </c>
      <c r="L1" s="31" t="s">
        <v>81</v>
      </c>
      <c r="M1" s="31" t="s">
        <v>75</v>
      </c>
      <c r="N1" s="31" t="s">
        <v>82</v>
      </c>
      <c r="O1" s="31" t="s">
        <v>83</v>
      </c>
      <c r="P1" s="31" t="s">
        <v>75</v>
      </c>
      <c r="Q1" s="31" t="s">
        <v>75</v>
      </c>
      <c r="R1" s="31" t="s">
        <v>84</v>
      </c>
      <c r="S1" s="33" t="s">
        <v>85</v>
      </c>
    </row>
    <row r="2" spans="1:19">
      <c r="A2" s="23" t="s">
        <v>37</v>
      </c>
      <c r="B2" s="25" t="s">
        <v>111</v>
      </c>
      <c r="C2" s="26">
        <v>1058</v>
      </c>
      <c r="D2" s="27">
        <f t="shared" ref="D2:D18" si="0">((((C2 - 0) * ((100 - 0) / (C$5 - 0))) + 0))</f>
        <v>8.6558128119119697</v>
      </c>
      <c r="E2" s="28">
        <f t="shared" ref="E2:E18" si="1">D2*0.15</f>
        <v>1.2983719217867955</v>
      </c>
      <c r="F2" s="23">
        <v>79</v>
      </c>
      <c r="G2" s="27">
        <f t="shared" ref="G2:G18" si="2">((((F2 - 0) * ((100 - 0) / (F$12 - 0))) + 0))</f>
        <v>26.870748299319725</v>
      </c>
      <c r="H2" s="28">
        <f t="shared" ref="H2:H18" si="3">G2*0.2</f>
        <v>5.3741496598639458</v>
      </c>
      <c r="I2" s="23">
        <v>16.760000000000002</v>
      </c>
      <c r="J2" s="27"/>
      <c r="K2" s="23">
        <v>1.98</v>
      </c>
      <c r="L2" s="38">
        <f>SUM(I2+J2)/C2</f>
        <v>1.5841209829867677E-2</v>
      </c>
      <c r="M2" s="27">
        <f t="shared" ref="M2:M18" si="4">((((L2 - 0) * ((100 - 0) / (L$17 - 0))) + 0))</f>
        <v>68.491288597009742</v>
      </c>
      <c r="N2" s="28">
        <f t="shared" ref="N2:N18" si="5">M2*0.4</f>
        <v>27.396515438803899</v>
      </c>
      <c r="O2" s="23">
        <v>0</v>
      </c>
      <c r="P2" s="37"/>
      <c r="Q2" s="27">
        <f>((((O2 - 0) * ((100 - 0) / (O$12 - 0))) + 0))</f>
        <v>0</v>
      </c>
      <c r="R2" s="28">
        <f t="shared" ref="R2:R18" si="6">Q2*0.25</f>
        <v>0</v>
      </c>
      <c r="S2" s="40">
        <f>SUM(H2,N2,E2,R2)</f>
        <v>34.069037020454644</v>
      </c>
    </row>
    <row r="3" spans="1:19">
      <c r="A3" s="23" t="s">
        <v>11</v>
      </c>
      <c r="B3" s="25" t="s">
        <v>112</v>
      </c>
      <c r="C3" s="39">
        <v>2157</v>
      </c>
      <c r="D3" s="27">
        <f t="shared" si="0"/>
        <v>17.647058823529413</v>
      </c>
      <c r="E3" s="28">
        <f t="shared" si="1"/>
        <v>2.6470588235294117</v>
      </c>
      <c r="F3" s="23">
        <v>154</v>
      </c>
      <c r="G3" s="27">
        <f t="shared" si="2"/>
        <v>52.38095238095238</v>
      </c>
      <c r="H3" s="28">
        <f t="shared" si="3"/>
        <v>10.476190476190476</v>
      </c>
      <c r="I3" s="23">
        <v>29.25</v>
      </c>
      <c r="J3" s="37"/>
      <c r="K3" s="23">
        <v>4.3600000000000003</v>
      </c>
      <c r="L3" s="38">
        <f>SUM(I3+J3)/C3</f>
        <v>1.3560500695410291E-2</v>
      </c>
      <c r="M3" s="27">
        <f t="shared" si="4"/>
        <v>58.630380925713418</v>
      </c>
      <c r="N3" s="28">
        <f t="shared" si="5"/>
        <v>23.452152370285368</v>
      </c>
      <c r="O3" s="23">
        <v>39</v>
      </c>
      <c r="P3" s="37"/>
      <c r="Q3" s="27">
        <f>((((O3 - 0) * ((100 - 0) / (O$12 - 0))) + 0))</f>
        <v>60</v>
      </c>
      <c r="R3" s="28">
        <f t="shared" si="6"/>
        <v>15</v>
      </c>
      <c r="S3" s="40">
        <f>SUM(H3,N3,E3,R3)</f>
        <v>51.575401670005256</v>
      </c>
    </row>
    <row r="4" spans="1:19">
      <c r="A4" s="23" t="s">
        <v>19</v>
      </c>
      <c r="B4" s="25" t="s">
        <v>113</v>
      </c>
      <c r="C4" s="39">
        <v>3192</v>
      </c>
      <c r="D4" s="27">
        <f t="shared" si="0"/>
        <v>26.114701791704167</v>
      </c>
      <c r="E4" s="28">
        <f t="shared" si="1"/>
        <v>3.9172052687556249</v>
      </c>
      <c r="F4" s="23">
        <v>191</v>
      </c>
      <c r="G4" s="27">
        <f t="shared" si="2"/>
        <v>64.965986394557817</v>
      </c>
      <c r="H4" s="28">
        <f t="shared" si="3"/>
        <v>12.993197278911564</v>
      </c>
      <c r="I4" s="23">
        <v>50.09</v>
      </c>
      <c r="J4" s="37"/>
      <c r="K4" s="23">
        <v>1.5</v>
      </c>
      <c r="L4" s="38">
        <f>SUM(I4+J4)/C4</f>
        <v>1.5692355889724313E-2</v>
      </c>
      <c r="M4" s="27">
        <f t="shared" si="4"/>
        <v>67.847701504694442</v>
      </c>
      <c r="N4" s="28">
        <f t="shared" si="5"/>
        <v>27.139080601877779</v>
      </c>
      <c r="O4" s="23">
        <v>13</v>
      </c>
      <c r="P4" s="37"/>
      <c r="Q4" s="27">
        <f>((((O4 - 0) * ((100 - 0) / (O$12 - 0))) + 0))</f>
        <v>20</v>
      </c>
      <c r="R4" s="28">
        <f t="shared" si="6"/>
        <v>5</v>
      </c>
      <c r="S4" s="40">
        <f>SUM(H4,N4,E4,R4)</f>
        <v>49.049483149544969</v>
      </c>
    </row>
    <row r="5" spans="1:19">
      <c r="A5" s="23" t="s">
        <v>13</v>
      </c>
      <c r="B5" s="25" t="s">
        <v>114</v>
      </c>
      <c r="C5" s="39">
        <v>12223</v>
      </c>
      <c r="D5" s="27">
        <f t="shared" si="0"/>
        <v>100</v>
      </c>
      <c r="E5" s="28">
        <f t="shared" si="1"/>
        <v>15</v>
      </c>
      <c r="F5" s="23">
        <v>129</v>
      </c>
      <c r="G5" s="27">
        <f t="shared" si="2"/>
        <v>43.877551020408163</v>
      </c>
      <c r="H5" s="28">
        <f t="shared" si="3"/>
        <v>8.7755102040816322</v>
      </c>
      <c r="I5" s="23">
        <v>25.97</v>
      </c>
      <c r="J5" s="37"/>
      <c r="K5" s="23">
        <v>3.45</v>
      </c>
      <c r="L5" s="38">
        <f>SUM(I5+J5)/C5</f>
        <v>2.1246829747197903E-3</v>
      </c>
      <c r="M5" s="27">
        <f t="shared" si="4"/>
        <v>9.1863106644994108</v>
      </c>
      <c r="N5" s="28">
        <f t="shared" si="5"/>
        <v>3.6745242657997643</v>
      </c>
      <c r="O5" s="23">
        <v>62</v>
      </c>
      <c r="P5" s="37"/>
      <c r="Q5" s="27">
        <f>((((O5 - 0) * ((100 - 0) / (O$12 - 0))) + 0))</f>
        <v>95.384615384615387</v>
      </c>
      <c r="R5" s="28">
        <f t="shared" si="6"/>
        <v>23.846153846153847</v>
      </c>
      <c r="S5" s="40">
        <f>SUM(H5,N5,E5,R5)</f>
        <v>51.296188316035241</v>
      </c>
    </row>
    <row r="6" spans="1:19">
      <c r="A6" s="23" t="s">
        <v>26</v>
      </c>
      <c r="B6" s="25" t="s">
        <v>115</v>
      </c>
      <c r="C6" s="39">
        <v>1182</v>
      </c>
      <c r="D6" s="27">
        <f t="shared" si="0"/>
        <v>9.6702937085821823</v>
      </c>
      <c r="E6" s="28">
        <f t="shared" si="1"/>
        <v>1.4505440562873273</v>
      </c>
      <c r="F6" s="23">
        <v>216</v>
      </c>
      <c r="G6" s="27">
        <f t="shared" si="2"/>
        <v>73.469387755102034</v>
      </c>
      <c r="H6" s="28">
        <f t="shared" si="3"/>
        <v>14.693877551020407</v>
      </c>
      <c r="I6" s="23">
        <v>16.43</v>
      </c>
      <c r="J6" s="37"/>
      <c r="K6" s="23">
        <v>0.44</v>
      </c>
      <c r="L6" s="38">
        <f>SUM(I6+J6)/C6</f>
        <v>1.3900169204737732E-2</v>
      </c>
      <c r="M6" s="27">
        <f t="shared" si="4"/>
        <v>60.09897670529827</v>
      </c>
      <c r="N6" s="28">
        <f t="shared" si="5"/>
        <v>24.039590682119311</v>
      </c>
      <c r="O6" s="23">
        <v>3</v>
      </c>
      <c r="P6" s="37"/>
      <c r="Q6" s="27">
        <f>((((O6 - 0) * ((100 - 0) / (O$12 - 0))) + 0))</f>
        <v>4.6153846153846159</v>
      </c>
      <c r="R6" s="28">
        <f t="shared" si="6"/>
        <v>1.153846153846154</v>
      </c>
      <c r="S6" s="40">
        <f>SUM(H6,N6,E6,R6)</f>
        <v>41.337858443273198</v>
      </c>
    </row>
    <row r="7" spans="1:19">
      <c r="A7" s="23" t="s">
        <v>22</v>
      </c>
      <c r="B7" s="25" t="s">
        <v>116</v>
      </c>
      <c r="C7" s="39">
        <v>4445</v>
      </c>
      <c r="D7" s="27">
        <f t="shared" si="0"/>
        <v>36.365867626605585</v>
      </c>
      <c r="E7" s="28">
        <f t="shared" si="1"/>
        <v>5.4548801439908372</v>
      </c>
      <c r="F7" s="23">
        <v>164</v>
      </c>
      <c r="G7" s="27">
        <f t="shared" si="2"/>
        <v>55.782312925170068</v>
      </c>
      <c r="H7" s="28">
        <f t="shared" si="3"/>
        <v>11.156462585034014</v>
      </c>
      <c r="I7" s="23">
        <v>44.6</v>
      </c>
      <c r="J7" s="37"/>
      <c r="K7" s="23">
        <v>6.18</v>
      </c>
      <c r="L7" s="38">
        <f>SUM(I7+J7)/C7</f>
        <v>1.0033745781777278E-2</v>
      </c>
      <c r="M7" s="27">
        <f t="shared" si="4"/>
        <v>43.382051335057483</v>
      </c>
      <c r="N7" s="28">
        <f t="shared" si="5"/>
        <v>17.352820534022992</v>
      </c>
      <c r="O7" s="23">
        <v>32</v>
      </c>
      <c r="P7" s="37"/>
      <c r="Q7" s="27">
        <f>((((O7 - 0) * ((100 - 0) / (O$12 - 0))) + 0))</f>
        <v>49.230769230769234</v>
      </c>
      <c r="R7" s="28">
        <f t="shared" si="6"/>
        <v>12.307692307692308</v>
      </c>
      <c r="S7" s="40">
        <f>SUM(H7,N7,E7,R7)</f>
        <v>46.271855570740151</v>
      </c>
    </row>
    <row r="8" spans="1:19">
      <c r="A8" s="23" t="s">
        <v>30</v>
      </c>
      <c r="B8" s="25" t="s">
        <v>117</v>
      </c>
      <c r="C8" s="39">
        <v>3272</v>
      </c>
      <c r="D8" s="27">
        <f t="shared" si="0"/>
        <v>26.769205596007527</v>
      </c>
      <c r="E8" s="28">
        <f t="shared" si="1"/>
        <v>4.0153808394011286</v>
      </c>
      <c r="F8" s="23">
        <v>170</v>
      </c>
      <c r="G8" s="27">
        <f t="shared" si="2"/>
        <v>57.823129251700678</v>
      </c>
      <c r="H8" s="28">
        <f t="shared" si="3"/>
        <v>11.564625850340136</v>
      </c>
      <c r="I8" s="23">
        <v>33.07</v>
      </c>
      <c r="J8" s="37"/>
      <c r="K8" s="23">
        <v>3.21</v>
      </c>
      <c r="L8" s="38">
        <f>SUM(I8+J8)/C8</f>
        <v>1.0106968215158925E-2</v>
      </c>
      <c r="M8" s="27">
        <f t="shared" si="4"/>
        <v>43.698636928606149</v>
      </c>
      <c r="N8" s="28">
        <f t="shared" si="5"/>
        <v>17.479454771442459</v>
      </c>
      <c r="O8" s="23">
        <v>14</v>
      </c>
      <c r="P8" s="37"/>
      <c r="Q8" s="27">
        <f>((((O8 - 0) * ((100 - 0) / (O$12 - 0))) + 0))</f>
        <v>21.53846153846154</v>
      </c>
      <c r="R8" s="28">
        <f t="shared" si="6"/>
        <v>5.384615384615385</v>
      </c>
      <c r="S8" s="40">
        <f>SUM(H8,N8,E8,R8)</f>
        <v>38.44407684579911</v>
      </c>
    </row>
    <row r="9" spans="1:19">
      <c r="A9" s="23" t="s">
        <v>14</v>
      </c>
      <c r="B9" s="25" t="s">
        <v>118</v>
      </c>
      <c r="C9" s="39">
        <v>2817</v>
      </c>
      <c r="D9" s="27">
        <f t="shared" si="0"/>
        <v>23.046715209032154</v>
      </c>
      <c r="E9" s="28">
        <f t="shared" si="1"/>
        <v>3.4570072813548229</v>
      </c>
      <c r="F9" s="23">
        <v>103</v>
      </c>
      <c r="G9" s="27">
        <f t="shared" si="2"/>
        <v>35.034013605442176</v>
      </c>
      <c r="H9" s="28">
        <f t="shared" si="3"/>
        <v>7.0068027210884356</v>
      </c>
      <c r="I9" s="23">
        <v>54.24</v>
      </c>
      <c r="J9" s="37"/>
      <c r="K9" s="23">
        <v>7.09</v>
      </c>
      <c r="L9" s="38">
        <f>SUM(I9+J9)/C9</f>
        <v>1.9254526091586795E-2</v>
      </c>
      <c r="M9" s="27">
        <f t="shared" si="4"/>
        <v>83.249153158180292</v>
      </c>
      <c r="N9" s="28">
        <f t="shared" si="5"/>
        <v>33.299661263272121</v>
      </c>
      <c r="O9" s="23">
        <v>19</v>
      </c>
      <c r="P9" s="37"/>
      <c r="Q9" s="27">
        <f>((((O9 - 0) * ((100 - 0) / (O$12 - 0))) + 0))</f>
        <v>29.230769230769234</v>
      </c>
      <c r="R9" s="28">
        <f t="shared" si="6"/>
        <v>7.3076923076923084</v>
      </c>
      <c r="S9" s="40">
        <f>SUM(H9,N9,E9,R9)</f>
        <v>51.071163573407688</v>
      </c>
    </row>
    <row r="10" spans="1:19">
      <c r="A10" s="23" t="s">
        <v>29</v>
      </c>
      <c r="B10" s="25" t="s">
        <v>119</v>
      </c>
      <c r="C10" s="39">
        <v>2781</v>
      </c>
      <c r="D10" s="27">
        <f t="shared" si="0"/>
        <v>22.752188497095641</v>
      </c>
      <c r="E10" s="28">
        <f t="shared" si="1"/>
        <v>3.4128282745643461</v>
      </c>
      <c r="F10" s="23">
        <v>221</v>
      </c>
      <c r="G10" s="27">
        <f t="shared" si="2"/>
        <v>75.170068027210888</v>
      </c>
      <c r="H10" s="28">
        <f t="shared" si="3"/>
        <v>15.034013605442178</v>
      </c>
      <c r="I10" s="23">
        <v>15.29</v>
      </c>
      <c r="J10" s="37"/>
      <c r="K10" s="23">
        <v>3.48</v>
      </c>
      <c r="L10" s="38">
        <f>SUM(I10+J10)/C10</f>
        <v>5.4980222941387984E-3</v>
      </c>
      <c r="M10" s="27">
        <f t="shared" si="4"/>
        <v>23.771330327981619</v>
      </c>
      <c r="N10" s="28">
        <f t="shared" si="5"/>
        <v>9.5085321311926485</v>
      </c>
      <c r="O10" s="23">
        <v>28</v>
      </c>
      <c r="P10" s="37"/>
      <c r="Q10" s="27">
        <f>((((O10 - 0) * ((100 - 0) / (O$12 - 0))) + 0))</f>
        <v>43.07692307692308</v>
      </c>
      <c r="R10" s="28">
        <f t="shared" si="6"/>
        <v>10.76923076923077</v>
      </c>
      <c r="S10" s="40">
        <f>SUM(H10,N10,E10,R10)</f>
        <v>38.724604780429942</v>
      </c>
    </row>
    <row r="11" spans="1:19">
      <c r="A11" s="23" t="s">
        <v>44</v>
      </c>
      <c r="B11" s="25" t="s">
        <v>120</v>
      </c>
      <c r="C11" s="39">
        <v>6188</v>
      </c>
      <c r="D11" s="27">
        <f t="shared" si="0"/>
        <v>50.625869262865095</v>
      </c>
      <c r="E11" s="28">
        <f t="shared" si="1"/>
        <v>7.5938803894297635</v>
      </c>
      <c r="F11" s="23">
        <v>79</v>
      </c>
      <c r="G11" s="27">
        <f t="shared" si="2"/>
        <v>26.870748299319725</v>
      </c>
      <c r="H11" s="28">
        <f t="shared" si="3"/>
        <v>5.3741496598639458</v>
      </c>
      <c r="I11" s="23">
        <v>50.08</v>
      </c>
      <c r="J11" s="37"/>
      <c r="K11" s="23">
        <v>4.08</v>
      </c>
      <c r="L11" s="38">
        <f>SUM(I11+J11)/C11</f>
        <v>8.0930833872010343E-3</v>
      </c>
      <c r="M11" s="27">
        <f t="shared" si="4"/>
        <v>34.991374766549725</v>
      </c>
      <c r="N11" s="28">
        <f t="shared" si="5"/>
        <v>13.99654990661989</v>
      </c>
      <c r="O11" s="23">
        <v>12</v>
      </c>
      <c r="P11" s="37"/>
      <c r="Q11" s="27">
        <f>((((O11 - 0) * ((100 - 0) / (O$12 - 0))) + 0))</f>
        <v>18.461538461538463</v>
      </c>
      <c r="R11" s="28">
        <f t="shared" si="6"/>
        <v>4.6153846153846159</v>
      </c>
      <c r="S11" s="40">
        <f>SUM(H11,N11,E11,R11)</f>
        <v>31.579964571298216</v>
      </c>
    </row>
    <row r="12" spans="1:19">
      <c r="A12" s="23" t="s">
        <v>3</v>
      </c>
      <c r="B12" s="25" t="s">
        <v>121</v>
      </c>
      <c r="C12" s="39">
        <v>3164</v>
      </c>
      <c r="D12" s="27">
        <f t="shared" si="0"/>
        <v>25.885625460197989</v>
      </c>
      <c r="E12" s="28">
        <f t="shared" si="1"/>
        <v>3.8828438190296981</v>
      </c>
      <c r="F12" s="23">
        <v>294</v>
      </c>
      <c r="G12" s="27">
        <f t="shared" si="2"/>
        <v>100</v>
      </c>
      <c r="H12" s="28">
        <f t="shared" si="3"/>
        <v>20</v>
      </c>
      <c r="I12" s="23">
        <v>32.24</v>
      </c>
      <c r="J12" s="37"/>
      <c r="K12" s="23">
        <v>4.7699999999999996</v>
      </c>
      <c r="L12" s="38">
        <f>SUM(I12+J12)/C12</f>
        <v>1.0189633375474084E-2</v>
      </c>
      <c r="M12" s="27">
        <f t="shared" si="4"/>
        <v>44.056049235675566</v>
      </c>
      <c r="N12" s="28">
        <f t="shared" si="5"/>
        <v>17.622419694270228</v>
      </c>
      <c r="O12" s="23">
        <v>65</v>
      </c>
      <c r="P12" s="37"/>
      <c r="Q12" s="27">
        <f>((((O12 - 0) * ((100 - 0) / (O$12 - 0))) + 0))</f>
        <v>100</v>
      </c>
      <c r="R12" s="28">
        <f t="shared" si="6"/>
        <v>25</v>
      </c>
      <c r="S12" s="40">
        <f>SUM(H12,N12,E12,R12)</f>
        <v>66.505263513299923</v>
      </c>
    </row>
    <row r="13" spans="1:19">
      <c r="A13" s="23" t="s">
        <v>28</v>
      </c>
      <c r="B13" s="25" t="s">
        <v>122</v>
      </c>
      <c r="C13" s="39">
        <v>2157</v>
      </c>
      <c r="D13" s="27">
        <f t="shared" si="0"/>
        <v>17.647058823529413</v>
      </c>
      <c r="E13" s="28">
        <f t="shared" si="1"/>
        <v>2.6470588235294117</v>
      </c>
      <c r="F13" s="23">
        <v>66</v>
      </c>
      <c r="G13" s="27">
        <f t="shared" si="2"/>
        <v>22.448979591836736</v>
      </c>
      <c r="H13" s="28">
        <f t="shared" si="3"/>
        <v>4.4897959183673475</v>
      </c>
      <c r="I13" s="23">
        <v>32.74</v>
      </c>
      <c r="J13" s="37"/>
      <c r="K13" s="23">
        <v>4.28</v>
      </c>
      <c r="L13" s="38">
        <f>SUM(I13+J13)/C13</f>
        <v>1.5178488641631897E-2</v>
      </c>
      <c r="M13" s="27">
        <f t="shared" si="4"/>
        <v>65.625937487448113</v>
      </c>
      <c r="N13" s="28">
        <f t="shared" si="5"/>
        <v>26.250374994979246</v>
      </c>
      <c r="O13" s="23">
        <v>15</v>
      </c>
      <c r="P13" s="37"/>
      <c r="Q13" s="27">
        <f>((((O13 - 0) * ((100 - 0) / (O$12 - 0))) + 0))</f>
        <v>23.076923076923077</v>
      </c>
      <c r="R13" s="28">
        <f t="shared" si="6"/>
        <v>5.7692307692307692</v>
      </c>
      <c r="S13" s="40">
        <f>SUM(H13,N13,E13,R13)</f>
        <v>39.156460506106775</v>
      </c>
    </row>
    <row r="14" spans="1:19">
      <c r="A14" s="23" t="s">
        <v>41</v>
      </c>
      <c r="B14" s="25" t="s">
        <v>123</v>
      </c>
      <c r="C14" s="39">
        <v>3192</v>
      </c>
      <c r="D14" s="27">
        <f t="shared" si="0"/>
        <v>26.114701791704167</v>
      </c>
      <c r="E14" s="28">
        <f t="shared" si="1"/>
        <v>3.9172052687556249</v>
      </c>
      <c r="F14" s="23">
        <v>101</v>
      </c>
      <c r="G14" s="27">
        <f t="shared" si="2"/>
        <v>34.353741496598637</v>
      </c>
      <c r="H14" s="28">
        <f t="shared" si="3"/>
        <v>6.870748299319728</v>
      </c>
      <c r="I14" s="23">
        <v>28.94</v>
      </c>
      <c r="J14" s="37"/>
      <c r="K14" s="23">
        <v>4.63</v>
      </c>
      <c r="L14" s="38">
        <f>SUM(I14+J14)/C14</f>
        <v>9.0664160401002503E-3</v>
      </c>
      <c r="M14" s="27">
        <f t="shared" si="4"/>
        <v>39.199690188577698</v>
      </c>
      <c r="N14" s="28">
        <f t="shared" si="5"/>
        <v>15.67987607543108</v>
      </c>
      <c r="O14" s="23">
        <v>16</v>
      </c>
      <c r="P14" s="37"/>
      <c r="Q14" s="27">
        <f>((((O14 - 0) * ((100 - 0) / (O$12 - 0))) + 0))</f>
        <v>24.615384615384617</v>
      </c>
      <c r="R14" s="28">
        <f t="shared" si="6"/>
        <v>6.1538461538461542</v>
      </c>
      <c r="S14" s="40">
        <f>SUM(H14,N14,E14,R14)</f>
        <v>32.621675797352587</v>
      </c>
    </row>
    <row r="15" spans="1:19">
      <c r="A15" s="23" t="s">
        <v>61</v>
      </c>
      <c r="B15" s="25" t="s">
        <v>124</v>
      </c>
      <c r="C15" s="39">
        <v>4022</v>
      </c>
      <c r="D15" s="27">
        <f t="shared" si="0"/>
        <v>32.90517876135155</v>
      </c>
      <c r="E15" s="28">
        <f t="shared" si="1"/>
        <v>4.9357768142027325</v>
      </c>
      <c r="F15" s="23">
        <v>141</v>
      </c>
      <c r="G15" s="27">
        <f t="shared" si="2"/>
        <v>47.959183673469383</v>
      </c>
      <c r="H15" s="28">
        <f t="shared" si="3"/>
        <v>9.5918367346938762</v>
      </c>
      <c r="I15" s="23">
        <v>15.21</v>
      </c>
      <c r="J15" s="37"/>
      <c r="K15" s="23">
        <v>0.74</v>
      </c>
      <c r="L15" s="38">
        <f>SUM(I15+J15)/C15</f>
        <v>3.7817006464445553E-3</v>
      </c>
      <c r="M15" s="27">
        <f t="shared" si="4"/>
        <v>16.350616723400599</v>
      </c>
      <c r="N15" s="28">
        <f t="shared" si="5"/>
        <v>6.5402466893602398</v>
      </c>
      <c r="O15" s="23">
        <v>5</v>
      </c>
      <c r="P15" s="37"/>
      <c r="Q15" s="27">
        <f>((((O15 - 0) * ((100 - 0) / (O$12 - 0))) + 0))</f>
        <v>7.6923076923076925</v>
      </c>
      <c r="R15" s="28">
        <f t="shared" si="6"/>
        <v>1.9230769230769231</v>
      </c>
      <c r="S15" s="40">
        <f>SUM(H15,N15,E15,R15)</f>
        <v>22.990937161333772</v>
      </c>
    </row>
    <row r="16" spans="1:19">
      <c r="A16" s="23" t="s">
        <v>24</v>
      </c>
      <c r="B16" s="25" t="s">
        <v>125</v>
      </c>
      <c r="C16" s="39">
        <v>4468</v>
      </c>
      <c r="D16" s="27">
        <f t="shared" si="0"/>
        <v>36.554037470342799</v>
      </c>
      <c r="E16" s="28">
        <f t="shared" si="1"/>
        <v>5.4831056205514193</v>
      </c>
      <c r="F16" s="23">
        <v>113</v>
      </c>
      <c r="G16" s="27">
        <f t="shared" si="2"/>
        <v>38.435374149659864</v>
      </c>
      <c r="H16" s="28">
        <f t="shared" si="3"/>
        <v>7.6870748299319729</v>
      </c>
      <c r="I16" s="23">
        <v>37.409999999999997</v>
      </c>
      <c r="J16" s="37"/>
      <c r="K16" s="23">
        <v>5.18</v>
      </c>
      <c r="L16" s="38">
        <f>SUM(I16+J16)/C16</f>
        <v>8.3728737690241719E-3</v>
      </c>
      <c r="M16" s="27">
        <f t="shared" si="4"/>
        <v>36.201080590405738</v>
      </c>
      <c r="N16" s="28">
        <f t="shared" si="5"/>
        <v>14.480432236162295</v>
      </c>
      <c r="O16" s="23">
        <v>41</v>
      </c>
      <c r="P16" s="37"/>
      <c r="Q16" s="27">
        <f>((((O16 - 0) * ((100 - 0) / (O$12 - 0))) + 0))</f>
        <v>63.07692307692308</v>
      </c>
      <c r="R16" s="28">
        <f t="shared" si="6"/>
        <v>15.76923076923077</v>
      </c>
      <c r="S16" s="40">
        <f>SUM(H16,N16,E16,R16)</f>
        <v>43.41984345587646</v>
      </c>
    </row>
    <row r="17" spans="1:19">
      <c r="A17" s="23" t="s">
        <v>10</v>
      </c>
      <c r="B17" s="25" t="s">
        <v>126</v>
      </c>
      <c r="C17" s="39">
        <v>3129</v>
      </c>
      <c r="D17" s="27">
        <f t="shared" si="0"/>
        <v>25.599280045815267</v>
      </c>
      <c r="E17" s="28">
        <f t="shared" si="1"/>
        <v>3.8398920068722897</v>
      </c>
      <c r="F17" s="23">
        <v>127</v>
      </c>
      <c r="G17" s="27">
        <f t="shared" si="2"/>
        <v>43.197278911564624</v>
      </c>
      <c r="H17" s="28">
        <f t="shared" si="3"/>
        <v>8.6394557823129254</v>
      </c>
      <c r="I17" s="23">
        <v>72.37</v>
      </c>
      <c r="J17" s="37"/>
      <c r="K17" s="23">
        <v>1.69</v>
      </c>
      <c r="L17" s="38">
        <f>SUM(I17+J17)/C17</f>
        <v>2.3128795142217964E-2</v>
      </c>
      <c r="M17" s="27">
        <f t="shared" si="4"/>
        <v>100</v>
      </c>
      <c r="N17" s="28">
        <f t="shared" si="5"/>
        <v>40</v>
      </c>
      <c r="O17" s="23">
        <v>4</v>
      </c>
      <c r="P17" s="37"/>
      <c r="Q17" s="27">
        <f>((((O17 - 0) * ((100 - 0) / (O$12 - 0))) + 0))</f>
        <v>6.1538461538461542</v>
      </c>
      <c r="R17" s="28">
        <f t="shared" si="6"/>
        <v>1.5384615384615385</v>
      </c>
      <c r="S17" s="40">
        <f>SUM(H17,N17,E17,R17)</f>
        <v>54.017809327646752</v>
      </c>
    </row>
    <row r="18" spans="1:19">
      <c r="A18" s="23" t="s">
        <v>57</v>
      </c>
      <c r="B18" s="25" t="s">
        <v>127</v>
      </c>
      <c r="C18" s="39">
        <v>2243</v>
      </c>
      <c r="D18" s="27">
        <f t="shared" si="0"/>
        <v>18.350650413155527</v>
      </c>
      <c r="E18" s="28">
        <f t="shared" si="1"/>
        <v>2.7525975619733289</v>
      </c>
      <c r="F18" s="23">
        <v>61</v>
      </c>
      <c r="G18" s="27">
        <f t="shared" si="2"/>
        <v>20.748299319727892</v>
      </c>
      <c r="H18" s="28">
        <f t="shared" si="3"/>
        <v>4.1496598639455788</v>
      </c>
      <c r="I18" s="23">
        <v>23.13</v>
      </c>
      <c r="J18" s="37"/>
      <c r="K18" s="23">
        <v>0.62</v>
      </c>
      <c r="L18" s="38">
        <f>SUM(I18+J18)/C18</f>
        <v>1.0312082032991528E-2</v>
      </c>
      <c r="M18" s="27">
        <f t="shared" si="4"/>
        <v>44.585470058353586</v>
      </c>
      <c r="N18" s="28">
        <f t="shared" si="5"/>
        <v>17.834188023341436</v>
      </c>
      <c r="O18" s="23">
        <v>1</v>
      </c>
      <c r="P18" s="37"/>
      <c r="Q18" s="27">
        <f>((((O18 - 0) * ((100 - 0) / (O$12 - 0))) + 0))</f>
        <v>1.5384615384615385</v>
      </c>
      <c r="R18" s="28">
        <f t="shared" si="6"/>
        <v>0.38461538461538464</v>
      </c>
      <c r="S18" s="40">
        <f>SUM(H18,N18,E18,R18)</f>
        <v>25.121060833875728</v>
      </c>
    </row>
    <row r="21" spans="1:19">
      <c r="B21" s="5" t="s">
        <v>128</v>
      </c>
      <c r="O21" s="2"/>
    </row>
    <row r="22" spans="1:19">
      <c r="B22" s="9" t="s">
        <v>3</v>
      </c>
    </row>
    <row r="23" spans="1:19">
      <c r="B23" s="9" t="s">
        <v>10</v>
      </c>
    </row>
    <row r="24" spans="1:19">
      <c r="B24" s="5" t="s">
        <v>11</v>
      </c>
    </row>
    <row r="25" spans="1:19">
      <c r="B25" s="5" t="s">
        <v>13</v>
      </c>
    </row>
    <row r="26" spans="1:19">
      <c r="B26" s="9" t="s">
        <v>14</v>
      </c>
    </row>
    <row r="27" spans="1:19">
      <c r="B27" s="9" t="s">
        <v>19</v>
      </c>
    </row>
    <row r="28" spans="1:19">
      <c r="B28" s="9" t="s">
        <v>22</v>
      </c>
    </row>
    <row r="29" spans="1:19">
      <c r="B29" s="9" t="s">
        <v>24</v>
      </c>
    </row>
    <row r="30" spans="1:19">
      <c r="B30" s="9" t="s">
        <v>26</v>
      </c>
    </row>
    <row r="31" spans="1:19">
      <c r="B31" s="9" t="s">
        <v>28</v>
      </c>
    </row>
    <row r="32" spans="1:19">
      <c r="B32" s="9" t="s">
        <v>29</v>
      </c>
    </row>
    <row r="33" spans="2:2">
      <c r="B33" s="9" t="s">
        <v>30</v>
      </c>
    </row>
    <row r="34" spans="2:2">
      <c r="B34" s="9" t="s">
        <v>41</v>
      </c>
    </row>
    <row r="35" spans="2:2">
      <c r="B35" s="9" t="s">
        <v>44</v>
      </c>
    </row>
    <row r="36" spans="2:2">
      <c r="B36" s="9" t="s">
        <v>57</v>
      </c>
    </row>
    <row r="37" spans="2:2">
      <c r="B37" s="9" t="s">
        <v>61</v>
      </c>
    </row>
  </sheetData>
  <hyperlinks>
    <hyperlink ref="B2" r:id="rId1" xr:uid="{00000000-0004-0000-0400-000000000000}"/>
    <hyperlink ref="B3" r:id="rId2" xr:uid="{00000000-0004-0000-0400-000001000000}"/>
    <hyperlink ref="B4" r:id="rId3" xr:uid="{00000000-0004-0000-0400-000002000000}"/>
    <hyperlink ref="B5" r:id="rId4" xr:uid="{00000000-0004-0000-0400-000003000000}"/>
    <hyperlink ref="B6" r:id="rId5" xr:uid="{00000000-0004-0000-0400-000004000000}"/>
    <hyperlink ref="B7" r:id="rId6" xr:uid="{00000000-0004-0000-0400-000005000000}"/>
    <hyperlink ref="B8" r:id="rId7" xr:uid="{00000000-0004-0000-0400-000006000000}"/>
    <hyperlink ref="B9" r:id="rId8" xr:uid="{00000000-0004-0000-0400-000007000000}"/>
    <hyperlink ref="B10" r:id="rId9" xr:uid="{00000000-0004-0000-0400-000008000000}"/>
    <hyperlink ref="B11" r:id="rId10" xr:uid="{00000000-0004-0000-0400-000009000000}"/>
    <hyperlink ref="B12" r:id="rId11" xr:uid="{00000000-0004-0000-0400-00000A000000}"/>
    <hyperlink ref="B13" r:id="rId12" xr:uid="{00000000-0004-0000-0400-00000B000000}"/>
    <hyperlink ref="B14" r:id="rId13" xr:uid="{00000000-0004-0000-0400-00000C000000}"/>
    <hyperlink ref="B15" r:id="rId14" xr:uid="{00000000-0004-0000-0400-00000D000000}"/>
    <hyperlink ref="B16" r:id="rId15" xr:uid="{00000000-0004-0000-0400-00000E000000}"/>
    <hyperlink ref="B17" r:id="rId16" xr:uid="{00000000-0004-0000-0400-00000F000000}"/>
    <hyperlink ref="B18" r:id="rId17" xr:uid="{00000000-0004-0000-0400-00001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2CC"/>
    <outlinePr summaryBelow="0" summaryRight="0"/>
  </sheetPr>
  <dimension ref="A1:Q28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6" sqref="D36"/>
    </sheetView>
  </sheetViews>
  <sheetFormatPr defaultColWidth="14.42578125" defaultRowHeight="15.75" customHeight="1"/>
  <cols>
    <col min="1" max="1" width="39" customWidth="1"/>
    <col min="2" max="2" width="43.5703125" customWidth="1"/>
    <col min="3" max="3" width="26.85546875" customWidth="1"/>
    <col min="6" max="6" width="17.85546875" customWidth="1"/>
    <col min="9" max="9" width="6.85546875" customWidth="1"/>
    <col min="11" max="11" width="17.5703125" customWidth="1"/>
    <col min="14" max="14" width="23" customWidth="1"/>
    <col min="17" max="17" width="25.42578125" customWidth="1"/>
    <col min="20" max="20" width="28.7109375" customWidth="1"/>
  </cols>
  <sheetData>
    <row r="1" spans="1:17">
      <c r="A1" s="31" t="s">
        <v>72</v>
      </c>
      <c r="B1" s="31" t="s">
        <v>73</v>
      </c>
      <c r="C1" s="31" t="s">
        <v>74</v>
      </c>
      <c r="D1" s="31" t="s">
        <v>75</v>
      </c>
      <c r="E1" s="31" t="s">
        <v>76</v>
      </c>
      <c r="F1" s="31" t="s">
        <v>77</v>
      </c>
      <c r="G1" s="31" t="s">
        <v>75</v>
      </c>
      <c r="H1" s="31" t="s">
        <v>78</v>
      </c>
      <c r="I1" s="31" t="s">
        <v>79</v>
      </c>
      <c r="J1" s="31" t="s">
        <v>80</v>
      </c>
      <c r="K1" s="31" t="s">
        <v>81</v>
      </c>
      <c r="L1" s="31" t="s">
        <v>75</v>
      </c>
      <c r="M1" s="31" t="s">
        <v>82</v>
      </c>
      <c r="N1" s="31" t="s">
        <v>83</v>
      </c>
      <c r="O1" s="31" t="s">
        <v>75</v>
      </c>
      <c r="P1" s="31" t="s">
        <v>84</v>
      </c>
      <c r="Q1" s="33" t="s">
        <v>85</v>
      </c>
    </row>
    <row r="2" spans="1:17">
      <c r="A2" s="42" t="s">
        <v>15</v>
      </c>
      <c r="B2" s="25" t="s">
        <v>129</v>
      </c>
      <c r="C2" s="23">
        <v>3554</v>
      </c>
      <c r="D2" s="27">
        <f>((((C2 - 0) * ((100 - 0) / (C$14 - 0))) + 0))</f>
        <v>85.514918190567855</v>
      </c>
      <c r="E2" s="28">
        <f t="shared" ref="E2:E32" si="0">D2*0.15</f>
        <v>12.827237728585178</v>
      </c>
      <c r="F2" s="23">
        <v>115</v>
      </c>
      <c r="G2" s="27">
        <f t="shared" ref="G2:G32" si="1">((((F2 - 0) * ((100 - 0) / (F$10 - 0))) + 0))</f>
        <v>46.938775510204081</v>
      </c>
      <c r="H2" s="28">
        <f t="shared" ref="H2:H32" si="2">G2*0.2</f>
        <v>9.387755102040817</v>
      </c>
      <c r="I2" s="23">
        <v>15.77</v>
      </c>
      <c r="J2" s="23">
        <v>3.32</v>
      </c>
      <c r="K2" s="38">
        <f>SUM(I2+J2)/C2</f>
        <v>5.3714124929656725E-3</v>
      </c>
      <c r="L2" s="27">
        <f t="shared" ref="L2:L32" si="3">((((K2 - 0) * ((100 - 0) / (K$5 - 0))) + 0))</f>
        <v>12.248245734374461</v>
      </c>
      <c r="M2" s="28">
        <f t="shared" ref="M2:M32" si="4">L2*0.4</f>
        <v>4.8992982937497844</v>
      </c>
      <c r="N2" s="23">
        <v>74</v>
      </c>
      <c r="O2" s="27">
        <f t="shared" ref="O2:O32" si="5">((((N2 - 0) * ((100 - 0) / (N$11 - 0))) + 0))</f>
        <v>94.871794871794876</v>
      </c>
      <c r="P2" s="28">
        <f t="shared" ref="P2:P32" si="6">O2*0.25</f>
        <v>23.717948717948719</v>
      </c>
      <c r="Q2" s="40">
        <f>SUM(E2,H2,M2+P2)</f>
        <v>50.832239842324498</v>
      </c>
    </row>
    <row r="3" spans="1:17">
      <c r="A3" s="42" t="s">
        <v>51</v>
      </c>
      <c r="B3" s="25" t="s">
        <v>130</v>
      </c>
      <c r="C3" s="23">
        <v>2737</v>
      </c>
      <c r="D3" s="27">
        <f t="shared" ref="D3:D32" si="7">((((C3 - 0) * ((100 - 0) / (C$18 - 0))) + 0))</f>
        <v>54.413518886679924</v>
      </c>
      <c r="E3" s="28">
        <f t="shared" si="0"/>
        <v>8.1620278330019875</v>
      </c>
      <c r="F3" s="23">
        <v>85</v>
      </c>
      <c r="G3" s="27">
        <f t="shared" si="1"/>
        <v>34.693877551020407</v>
      </c>
      <c r="H3" s="28">
        <f t="shared" si="2"/>
        <v>6.9387755102040813</v>
      </c>
      <c r="I3" s="23">
        <v>26.29</v>
      </c>
      <c r="J3" s="23">
        <v>2.83</v>
      </c>
      <c r="K3" s="38">
        <f>SUM(I3+J3)/C3</f>
        <v>1.0639386189258311E-2</v>
      </c>
      <c r="L3" s="27">
        <f t="shared" si="3"/>
        <v>24.260623565887524</v>
      </c>
      <c r="M3" s="28">
        <f t="shared" si="4"/>
        <v>9.7042494263550108</v>
      </c>
      <c r="N3" s="23">
        <v>7</v>
      </c>
      <c r="O3" s="27">
        <f t="shared" si="5"/>
        <v>8.9743589743589745</v>
      </c>
      <c r="P3" s="28">
        <f t="shared" si="6"/>
        <v>2.2435897435897436</v>
      </c>
      <c r="Q3" s="40">
        <f>SUM(E3,H3,M3+P3)</f>
        <v>27.048642513150824</v>
      </c>
    </row>
    <row r="4" spans="1:17">
      <c r="A4" s="42" t="s">
        <v>38</v>
      </c>
      <c r="B4" s="25" t="s">
        <v>131</v>
      </c>
      <c r="C4" s="23">
        <v>196</v>
      </c>
      <c r="D4" s="27">
        <f t="shared" si="7"/>
        <v>3.8966202783300199</v>
      </c>
      <c r="E4" s="28">
        <f t="shared" si="0"/>
        <v>0.58449304174950301</v>
      </c>
      <c r="F4" s="23">
        <v>25</v>
      </c>
      <c r="G4" s="27">
        <f t="shared" si="1"/>
        <v>10.204081632653061</v>
      </c>
      <c r="H4" s="28">
        <f t="shared" si="2"/>
        <v>2.0408163265306123</v>
      </c>
      <c r="I4" s="23">
        <v>6.56</v>
      </c>
      <c r="J4" s="23">
        <v>0.12</v>
      </c>
      <c r="K4" s="38">
        <f>SUM(I4+J4)/C4</f>
        <v>3.4081632653061224E-2</v>
      </c>
      <c r="L4" s="27">
        <f t="shared" si="3"/>
        <v>77.715165668257356</v>
      </c>
      <c r="M4" s="28">
        <f t="shared" si="4"/>
        <v>31.086066267302943</v>
      </c>
      <c r="N4" s="23">
        <v>1</v>
      </c>
      <c r="O4" s="27">
        <f t="shared" si="5"/>
        <v>1.2820512820512822</v>
      </c>
      <c r="P4" s="28">
        <f t="shared" si="6"/>
        <v>0.32051282051282054</v>
      </c>
      <c r="Q4" s="40">
        <f>SUM(E4,H4,M4+P4)</f>
        <v>34.031888456095878</v>
      </c>
    </row>
    <row r="5" spans="1:17">
      <c r="A5" s="42" t="s">
        <v>21</v>
      </c>
      <c r="B5" s="25" t="s">
        <v>132</v>
      </c>
      <c r="C5" s="23">
        <v>275</v>
      </c>
      <c r="D5" s="27">
        <f t="shared" si="7"/>
        <v>5.4671968190854869</v>
      </c>
      <c r="E5" s="28">
        <f t="shared" si="0"/>
        <v>0.82007952286282304</v>
      </c>
      <c r="F5" s="23">
        <v>77</v>
      </c>
      <c r="G5" s="27">
        <f t="shared" si="1"/>
        <v>31.428571428571431</v>
      </c>
      <c r="H5" s="28">
        <f t="shared" si="2"/>
        <v>6.2857142857142865</v>
      </c>
      <c r="I5" s="23">
        <v>11.74</v>
      </c>
      <c r="J5" s="23">
        <v>0.32</v>
      </c>
      <c r="K5" s="38">
        <f>SUM(I5+J5)/C5</f>
        <v>4.3854545454545459E-2</v>
      </c>
      <c r="L5" s="27">
        <f t="shared" si="3"/>
        <v>100.00000000000001</v>
      </c>
      <c r="M5" s="28">
        <f t="shared" si="4"/>
        <v>40.000000000000007</v>
      </c>
      <c r="N5" s="23">
        <v>1</v>
      </c>
      <c r="O5" s="27">
        <f t="shared" si="5"/>
        <v>1.2820512820512822</v>
      </c>
      <c r="P5" s="28">
        <f t="shared" si="6"/>
        <v>0.32051282051282054</v>
      </c>
      <c r="Q5" s="40">
        <f>SUM(E5,H5,M5+P5)</f>
        <v>47.426306629089936</v>
      </c>
    </row>
    <row r="6" spans="1:17">
      <c r="A6" s="42" t="s">
        <v>47</v>
      </c>
      <c r="B6" s="25" t="s">
        <v>133</v>
      </c>
      <c r="C6" s="23">
        <v>2155</v>
      </c>
      <c r="D6" s="27">
        <f t="shared" si="7"/>
        <v>42.842942345924456</v>
      </c>
      <c r="E6" s="28">
        <f t="shared" si="0"/>
        <v>6.4264413518886681</v>
      </c>
      <c r="F6" s="23">
        <v>71</v>
      </c>
      <c r="G6" s="27">
        <f t="shared" si="1"/>
        <v>28.979591836734695</v>
      </c>
      <c r="H6" s="28">
        <f t="shared" si="2"/>
        <v>5.795918367346939</v>
      </c>
      <c r="I6" s="23">
        <v>32.4</v>
      </c>
      <c r="J6" s="23">
        <v>1.1399999999999999</v>
      </c>
      <c r="K6" s="38">
        <f>SUM(I6+J6)/C6</f>
        <v>1.5563805104408352E-2</v>
      </c>
      <c r="L6" s="27">
        <f t="shared" si="3"/>
        <v>35.489605337581231</v>
      </c>
      <c r="M6" s="28">
        <f t="shared" si="4"/>
        <v>14.195842135032493</v>
      </c>
      <c r="N6" s="23">
        <v>6</v>
      </c>
      <c r="O6" s="27">
        <f t="shared" si="5"/>
        <v>7.6923076923076934</v>
      </c>
      <c r="P6" s="28">
        <f t="shared" si="6"/>
        <v>1.9230769230769234</v>
      </c>
      <c r="Q6" s="40">
        <f>SUM(E6,H6,M6+P6)</f>
        <v>28.341278777345025</v>
      </c>
    </row>
    <row r="7" spans="1:17">
      <c r="A7" s="42" t="s">
        <v>49</v>
      </c>
      <c r="B7" s="25" t="s">
        <v>134</v>
      </c>
      <c r="C7" s="23">
        <v>1034</v>
      </c>
      <c r="D7" s="27">
        <f t="shared" si="7"/>
        <v>20.556660039761432</v>
      </c>
      <c r="E7" s="28">
        <f t="shared" si="0"/>
        <v>3.0834990059642147</v>
      </c>
      <c r="F7" s="23">
        <v>170</v>
      </c>
      <c r="G7" s="27">
        <f t="shared" si="1"/>
        <v>69.387755102040813</v>
      </c>
      <c r="H7" s="28">
        <f t="shared" si="2"/>
        <v>13.877551020408163</v>
      </c>
      <c r="I7" s="23">
        <v>10.57</v>
      </c>
      <c r="J7" s="23">
        <v>1.18</v>
      </c>
      <c r="K7" s="38">
        <f>SUM(I7+J7)/C7</f>
        <v>1.1363636363636364E-2</v>
      </c>
      <c r="L7" s="27">
        <f t="shared" si="3"/>
        <v>25.912106135986733</v>
      </c>
      <c r="M7" s="28">
        <f t="shared" si="4"/>
        <v>10.364842454394694</v>
      </c>
      <c r="N7" s="23">
        <v>1</v>
      </c>
      <c r="O7" s="27">
        <f t="shared" si="5"/>
        <v>1.2820512820512822</v>
      </c>
      <c r="P7" s="28">
        <f t="shared" si="6"/>
        <v>0.32051282051282054</v>
      </c>
      <c r="Q7" s="40">
        <f>SUM(E7,H7,M7+P7)</f>
        <v>27.646405301279891</v>
      </c>
    </row>
    <row r="8" spans="1:17">
      <c r="A8" s="42" t="s">
        <v>45</v>
      </c>
      <c r="B8" s="25" t="s">
        <v>135</v>
      </c>
      <c r="C8" s="23">
        <v>2973</v>
      </c>
      <c r="D8" s="27">
        <f t="shared" si="7"/>
        <v>59.105367793240561</v>
      </c>
      <c r="E8" s="28">
        <f t="shared" si="0"/>
        <v>8.8658051689860837</v>
      </c>
      <c r="F8" s="23">
        <v>155</v>
      </c>
      <c r="G8" s="27">
        <f t="shared" si="1"/>
        <v>63.265306122448983</v>
      </c>
      <c r="H8" s="28">
        <f t="shared" si="2"/>
        <v>12.653061224489797</v>
      </c>
      <c r="I8" s="23">
        <v>16.36</v>
      </c>
      <c r="J8" s="23">
        <v>0.503</v>
      </c>
      <c r="K8" s="38">
        <f>SUM(I8+J8)/C8</f>
        <v>5.6720484359233094E-3</v>
      </c>
      <c r="L8" s="27">
        <f t="shared" si="3"/>
        <v>12.933775455049005</v>
      </c>
      <c r="M8" s="28">
        <f t="shared" si="4"/>
        <v>5.1735101820196023</v>
      </c>
      <c r="N8" s="23">
        <v>7</v>
      </c>
      <c r="O8" s="27">
        <f t="shared" si="5"/>
        <v>8.9743589743589745</v>
      </c>
      <c r="P8" s="28">
        <f t="shared" si="6"/>
        <v>2.2435897435897436</v>
      </c>
      <c r="Q8" s="40">
        <f>SUM(E8,H8,M8+P8)</f>
        <v>28.935966319085228</v>
      </c>
    </row>
    <row r="9" spans="1:17">
      <c r="A9" s="42" t="s">
        <v>55</v>
      </c>
      <c r="B9" s="25" t="s">
        <v>136</v>
      </c>
      <c r="C9" s="23">
        <v>1180</v>
      </c>
      <c r="D9" s="27">
        <f t="shared" si="7"/>
        <v>23.459244532803183</v>
      </c>
      <c r="E9" s="28">
        <f t="shared" si="0"/>
        <v>3.5188866799204774</v>
      </c>
      <c r="F9" s="23">
        <v>71</v>
      </c>
      <c r="G9" s="27">
        <f t="shared" si="1"/>
        <v>28.979591836734695</v>
      </c>
      <c r="H9" s="28">
        <f t="shared" si="2"/>
        <v>5.795918367346939</v>
      </c>
      <c r="I9" s="23">
        <v>20.43</v>
      </c>
      <c r="J9" s="23">
        <v>1.056</v>
      </c>
      <c r="K9" s="38">
        <f>SUM(I9+J9)/C9</f>
        <v>1.8208474576271186E-2</v>
      </c>
      <c r="L9" s="27">
        <f t="shared" si="3"/>
        <v>41.520153469938442</v>
      </c>
      <c r="M9" s="28">
        <f t="shared" si="4"/>
        <v>16.608061387975379</v>
      </c>
      <c r="N9" s="23">
        <v>1</v>
      </c>
      <c r="O9" s="27">
        <f t="shared" si="5"/>
        <v>1.2820512820512822</v>
      </c>
      <c r="P9" s="28">
        <f t="shared" si="6"/>
        <v>0.32051282051282054</v>
      </c>
      <c r="Q9" s="40">
        <f>SUM(E9,H9,M9+P9)</f>
        <v>26.243379255755617</v>
      </c>
    </row>
    <row r="10" spans="1:17">
      <c r="A10" s="42" t="s">
        <v>32</v>
      </c>
      <c r="B10" s="25" t="s">
        <v>137</v>
      </c>
      <c r="C10" s="23">
        <v>3432</v>
      </c>
      <c r="D10" s="27">
        <f t="shared" si="7"/>
        <v>68.230616302186874</v>
      </c>
      <c r="E10" s="28">
        <f t="shared" si="0"/>
        <v>10.234592445328031</v>
      </c>
      <c r="F10" s="23">
        <v>245</v>
      </c>
      <c r="G10" s="27">
        <f t="shared" si="1"/>
        <v>100</v>
      </c>
      <c r="H10" s="28">
        <f t="shared" si="2"/>
        <v>20</v>
      </c>
      <c r="I10" s="23">
        <v>14.04</v>
      </c>
      <c r="J10" s="23">
        <v>1.6</v>
      </c>
      <c r="K10" s="38">
        <f>SUM(I10+J10)/C10</f>
        <v>4.5571095571095566E-3</v>
      </c>
      <c r="L10" s="27">
        <f t="shared" si="3"/>
        <v>10.391418973508525</v>
      </c>
      <c r="M10" s="28">
        <f t="shared" si="4"/>
        <v>4.1565675894034104</v>
      </c>
      <c r="N10" s="23">
        <v>10</v>
      </c>
      <c r="O10" s="27">
        <f t="shared" si="5"/>
        <v>12.820512820512821</v>
      </c>
      <c r="P10" s="28">
        <f t="shared" si="6"/>
        <v>3.2051282051282053</v>
      </c>
      <c r="Q10" s="40">
        <f>SUM(E10,H10,M10+P10)</f>
        <v>37.596288239859646</v>
      </c>
    </row>
    <row r="11" spans="1:17">
      <c r="A11" s="42" t="s">
        <v>8</v>
      </c>
      <c r="B11" s="25" t="s">
        <v>138</v>
      </c>
      <c r="C11" s="23">
        <v>989</v>
      </c>
      <c r="D11" s="27">
        <f t="shared" si="7"/>
        <v>19.662027833001989</v>
      </c>
      <c r="E11" s="28">
        <f t="shared" si="0"/>
        <v>2.9493041749502984</v>
      </c>
      <c r="F11" s="23">
        <v>135</v>
      </c>
      <c r="G11" s="27">
        <f t="shared" si="1"/>
        <v>55.102040816326529</v>
      </c>
      <c r="H11" s="28">
        <f t="shared" si="2"/>
        <v>11.020408163265307</v>
      </c>
      <c r="I11" s="23">
        <v>15.71</v>
      </c>
      <c r="J11" s="23">
        <v>1.792</v>
      </c>
      <c r="K11" s="38">
        <f>SUM(I11+J11)/C11</f>
        <v>1.7696663296258849E-2</v>
      </c>
      <c r="L11" s="27">
        <f t="shared" si="3"/>
        <v>40.353087947522248</v>
      </c>
      <c r="M11" s="28">
        <f t="shared" si="4"/>
        <v>16.141235179008898</v>
      </c>
      <c r="N11" s="23">
        <v>78</v>
      </c>
      <c r="O11" s="27">
        <f t="shared" si="5"/>
        <v>100.00000000000001</v>
      </c>
      <c r="P11" s="28">
        <f t="shared" si="6"/>
        <v>25.000000000000004</v>
      </c>
      <c r="Q11" s="40">
        <f>SUM(E11,H11,M11+P11)</f>
        <v>55.110947517224503</v>
      </c>
    </row>
    <row r="12" spans="1:17">
      <c r="A12" s="42" t="s">
        <v>65</v>
      </c>
      <c r="B12" s="25" t="s">
        <v>139</v>
      </c>
      <c r="C12" s="23">
        <v>1891</v>
      </c>
      <c r="D12" s="27">
        <f t="shared" si="7"/>
        <v>37.594433399602387</v>
      </c>
      <c r="E12" s="28">
        <f t="shared" si="0"/>
        <v>5.6391650099403581</v>
      </c>
      <c r="F12" s="23">
        <v>68</v>
      </c>
      <c r="G12" s="27">
        <f t="shared" si="1"/>
        <v>27.755102040816325</v>
      </c>
      <c r="H12" s="28">
        <f t="shared" si="2"/>
        <v>5.5510204081632653</v>
      </c>
      <c r="I12" s="23">
        <v>21.35</v>
      </c>
      <c r="J12" s="23">
        <v>1.117</v>
      </c>
      <c r="K12" s="38">
        <f>SUM(I12+J12)/C12</f>
        <v>1.1881015335801165E-2</v>
      </c>
      <c r="L12" s="27">
        <f t="shared" si="3"/>
        <v>27.091867473841791</v>
      </c>
      <c r="M12" s="28">
        <f t="shared" si="4"/>
        <v>10.836746989536717</v>
      </c>
      <c r="N12" s="23">
        <v>0</v>
      </c>
      <c r="O12" s="27">
        <f t="shared" si="5"/>
        <v>0</v>
      </c>
      <c r="P12" s="28">
        <f t="shared" si="6"/>
        <v>0</v>
      </c>
      <c r="Q12" s="40">
        <f>SUM(E12,H12,M12+P12)</f>
        <v>22.026932407640341</v>
      </c>
    </row>
    <row r="13" spans="1:17">
      <c r="A13" s="42" t="s">
        <v>42</v>
      </c>
      <c r="B13" s="25" t="s">
        <v>140</v>
      </c>
      <c r="C13" s="23">
        <v>1763</v>
      </c>
      <c r="D13" s="27">
        <f t="shared" si="7"/>
        <v>35.049701789264418</v>
      </c>
      <c r="E13" s="28">
        <f t="shared" si="0"/>
        <v>5.2574552683896627</v>
      </c>
      <c r="F13" s="23">
        <v>194</v>
      </c>
      <c r="G13" s="27">
        <f t="shared" si="1"/>
        <v>79.183673469387756</v>
      </c>
      <c r="H13" s="28">
        <f t="shared" si="2"/>
        <v>15.836734693877553</v>
      </c>
      <c r="I13" s="23">
        <v>14.36</v>
      </c>
      <c r="J13" s="23">
        <v>1.3089999999999999</v>
      </c>
      <c r="K13" s="38">
        <f>SUM(I13+J13)/C13</f>
        <v>8.8876914350538849E-3</v>
      </c>
      <c r="L13" s="27">
        <f t="shared" si="3"/>
        <v>20.266294731673451</v>
      </c>
      <c r="M13" s="28">
        <f t="shared" si="4"/>
        <v>8.1065178926693804</v>
      </c>
      <c r="N13" s="23">
        <v>9</v>
      </c>
      <c r="O13" s="27">
        <f t="shared" si="5"/>
        <v>11.53846153846154</v>
      </c>
      <c r="P13" s="28">
        <f t="shared" si="6"/>
        <v>2.884615384615385</v>
      </c>
      <c r="Q13" s="40">
        <f>SUM(E13,H13,M13+P13)</f>
        <v>32.085323239551983</v>
      </c>
    </row>
    <row r="14" spans="1:17">
      <c r="A14" s="42" t="s">
        <v>46</v>
      </c>
      <c r="B14" s="25" t="s">
        <v>141</v>
      </c>
      <c r="C14" s="23">
        <v>4156</v>
      </c>
      <c r="D14" s="27">
        <f t="shared" si="7"/>
        <v>82.624254473161031</v>
      </c>
      <c r="E14" s="28">
        <f t="shared" si="0"/>
        <v>12.393638170974155</v>
      </c>
      <c r="F14" s="23">
        <v>127</v>
      </c>
      <c r="G14" s="27">
        <f t="shared" si="1"/>
        <v>51.836734693877553</v>
      </c>
      <c r="H14" s="28">
        <f t="shared" si="2"/>
        <v>10.367346938775512</v>
      </c>
      <c r="I14" s="23">
        <v>23.4</v>
      </c>
      <c r="J14" s="23">
        <v>0.64500000000000002</v>
      </c>
      <c r="K14" s="38">
        <f>SUM(I14+J14)/C14</f>
        <v>5.7856111645813281E-3</v>
      </c>
      <c r="L14" s="27">
        <f t="shared" si="3"/>
        <v>13.192728609119944</v>
      </c>
      <c r="M14" s="28">
        <f t="shared" si="4"/>
        <v>5.2770914436479783</v>
      </c>
      <c r="N14" s="23">
        <v>1</v>
      </c>
      <c r="O14" s="27">
        <f t="shared" si="5"/>
        <v>1.2820512820512822</v>
      </c>
      <c r="P14" s="28">
        <f t="shared" si="6"/>
        <v>0.32051282051282054</v>
      </c>
      <c r="Q14" s="40">
        <f>SUM(E14,H14,M14+P14)</f>
        <v>28.358589373910469</v>
      </c>
    </row>
    <row r="15" spans="1:17">
      <c r="A15" s="42" t="s">
        <v>67</v>
      </c>
      <c r="B15" s="25" t="s">
        <v>142</v>
      </c>
      <c r="C15" s="23">
        <v>2327</v>
      </c>
      <c r="D15" s="27">
        <f t="shared" si="7"/>
        <v>46.262425447316105</v>
      </c>
      <c r="E15" s="28">
        <f t="shared" si="0"/>
        <v>6.9393638170974157</v>
      </c>
      <c r="F15" s="23">
        <v>79</v>
      </c>
      <c r="G15" s="27">
        <f t="shared" si="1"/>
        <v>32.244897959183675</v>
      </c>
      <c r="H15" s="28">
        <f t="shared" si="2"/>
        <v>6.4489795918367356</v>
      </c>
      <c r="I15" s="23">
        <v>17.170000000000002</v>
      </c>
      <c r="J15" s="23">
        <v>0.89800000000000002</v>
      </c>
      <c r="K15" s="38">
        <f>SUM(I15+J15)/C15</f>
        <v>7.7645036527718096E-3</v>
      </c>
      <c r="L15" s="27">
        <f t="shared" si="3"/>
        <v>17.705128561461422</v>
      </c>
      <c r="M15" s="28">
        <f t="shared" si="4"/>
        <v>7.0820514245845692</v>
      </c>
      <c r="N15" s="23">
        <v>3</v>
      </c>
      <c r="O15" s="27">
        <f t="shared" si="5"/>
        <v>3.8461538461538467</v>
      </c>
      <c r="P15" s="28">
        <f t="shared" si="6"/>
        <v>0.96153846153846168</v>
      </c>
      <c r="Q15" s="40">
        <f>SUM(E15,H15,M15+P15)</f>
        <v>21.431933295057181</v>
      </c>
    </row>
    <row r="16" spans="1:17">
      <c r="A16" s="42" t="s">
        <v>50</v>
      </c>
      <c r="B16" s="25" t="s">
        <v>143</v>
      </c>
      <c r="C16" s="23">
        <v>1891</v>
      </c>
      <c r="D16" s="27">
        <f t="shared" si="7"/>
        <v>37.594433399602387</v>
      </c>
      <c r="E16" s="28">
        <f t="shared" si="0"/>
        <v>5.6391650099403581</v>
      </c>
      <c r="F16" s="23">
        <v>41</v>
      </c>
      <c r="G16" s="27">
        <f t="shared" si="1"/>
        <v>16.73469387755102</v>
      </c>
      <c r="H16" s="28">
        <f t="shared" si="2"/>
        <v>3.3469387755102042</v>
      </c>
      <c r="I16" s="23">
        <v>35.17</v>
      </c>
      <c r="J16" s="23">
        <v>1.3169999999999999</v>
      </c>
      <c r="K16" s="38">
        <f>SUM(I16+J16)/C16</f>
        <v>1.9295081967213117E-2</v>
      </c>
      <c r="L16" s="27">
        <f t="shared" si="3"/>
        <v>43.997906641655121</v>
      </c>
      <c r="M16" s="28">
        <f t="shared" si="4"/>
        <v>17.599162656662049</v>
      </c>
      <c r="N16" s="23">
        <v>3</v>
      </c>
      <c r="O16" s="27">
        <f t="shared" si="5"/>
        <v>3.8461538461538467</v>
      </c>
      <c r="P16" s="28">
        <f t="shared" si="6"/>
        <v>0.96153846153846168</v>
      </c>
      <c r="Q16" s="40">
        <f>SUM(E16,H16,M16+P16)</f>
        <v>27.546804903651076</v>
      </c>
    </row>
    <row r="17" spans="1:17">
      <c r="A17" s="42" t="s">
        <v>62</v>
      </c>
      <c r="B17" s="25" t="s">
        <v>144</v>
      </c>
      <c r="C17" s="23">
        <v>1054</v>
      </c>
      <c r="D17" s="27">
        <f t="shared" si="7"/>
        <v>20.954274353876741</v>
      </c>
      <c r="E17" s="28">
        <f t="shared" si="0"/>
        <v>3.143141153081511</v>
      </c>
      <c r="F17" s="23">
        <v>56</v>
      </c>
      <c r="G17" s="27">
        <f t="shared" si="1"/>
        <v>22.857142857142858</v>
      </c>
      <c r="H17" s="28">
        <f t="shared" si="2"/>
        <v>4.5714285714285721</v>
      </c>
      <c r="I17" s="23">
        <v>16.14</v>
      </c>
      <c r="J17" s="23">
        <v>0.96399999999999997</v>
      </c>
      <c r="K17" s="38">
        <f>SUM(I17+J17)/C17</f>
        <v>1.6227703984819732E-2</v>
      </c>
      <c r="L17" s="27">
        <f t="shared" si="3"/>
        <v>37.003470943826088</v>
      </c>
      <c r="M17" s="28">
        <f t="shared" si="4"/>
        <v>14.801388377530436</v>
      </c>
      <c r="N17" s="23">
        <v>1</v>
      </c>
      <c r="O17" s="27">
        <f t="shared" si="5"/>
        <v>1.2820512820512822</v>
      </c>
      <c r="P17" s="28">
        <f t="shared" si="6"/>
        <v>0.32051282051282054</v>
      </c>
      <c r="Q17" s="40">
        <f>SUM(E17,H17,M17+P17)</f>
        <v>22.836470922553339</v>
      </c>
    </row>
    <row r="18" spans="1:17">
      <c r="A18" s="42" t="s">
        <v>52</v>
      </c>
      <c r="B18" s="25" t="s">
        <v>145</v>
      </c>
      <c r="C18" s="23">
        <v>5030</v>
      </c>
      <c r="D18" s="27">
        <f t="shared" si="7"/>
        <v>100</v>
      </c>
      <c r="E18" s="28">
        <f t="shared" si="0"/>
        <v>15</v>
      </c>
      <c r="F18" s="23">
        <v>75</v>
      </c>
      <c r="G18" s="27">
        <f t="shared" si="1"/>
        <v>30.612244897959183</v>
      </c>
      <c r="H18" s="28">
        <f t="shared" si="2"/>
        <v>6.1224489795918373</v>
      </c>
      <c r="I18" s="23">
        <v>18.48</v>
      </c>
      <c r="J18" s="23">
        <v>0.746</v>
      </c>
      <c r="K18" s="38">
        <f>SUM(I18+J18)/C18</f>
        <v>3.822266401590457E-3</v>
      </c>
      <c r="L18" s="27">
        <f t="shared" si="3"/>
        <v>8.7157815956664653</v>
      </c>
      <c r="M18" s="28">
        <f t="shared" si="4"/>
        <v>3.4863126382665861</v>
      </c>
      <c r="N18" s="23">
        <v>7</v>
      </c>
      <c r="O18" s="27">
        <f t="shared" si="5"/>
        <v>8.9743589743589745</v>
      </c>
      <c r="P18" s="28">
        <f t="shared" si="6"/>
        <v>2.2435897435897436</v>
      </c>
      <c r="Q18" s="40">
        <f>SUM(E18,H18,M18+P18)</f>
        <v>26.852351361448168</v>
      </c>
    </row>
    <row r="19" spans="1:17">
      <c r="A19" s="42" t="s">
        <v>54</v>
      </c>
      <c r="B19" s="25" t="s">
        <v>146</v>
      </c>
      <c r="C19" s="23">
        <v>840</v>
      </c>
      <c r="D19" s="27">
        <f t="shared" si="7"/>
        <v>16.699801192842944</v>
      </c>
      <c r="E19" s="28">
        <f t="shared" si="0"/>
        <v>2.5049701789264414</v>
      </c>
      <c r="F19" s="23">
        <v>71</v>
      </c>
      <c r="G19" s="27">
        <f t="shared" si="1"/>
        <v>28.979591836734695</v>
      </c>
      <c r="H19" s="28">
        <f t="shared" si="2"/>
        <v>5.795918367346939</v>
      </c>
      <c r="I19" s="23">
        <v>12.19</v>
      </c>
      <c r="J19" s="23">
        <v>1.8160000000000001</v>
      </c>
      <c r="K19" s="38">
        <f>SUM(I19+J19)/C19</f>
        <v>1.6673809523809525E-2</v>
      </c>
      <c r="L19" s="27">
        <f t="shared" si="3"/>
        <v>38.020709942351736</v>
      </c>
      <c r="M19" s="28">
        <f t="shared" si="4"/>
        <v>15.208283976940695</v>
      </c>
      <c r="N19" s="23">
        <v>9</v>
      </c>
      <c r="O19" s="27">
        <f t="shared" si="5"/>
        <v>11.53846153846154</v>
      </c>
      <c r="P19" s="28">
        <f t="shared" si="6"/>
        <v>2.884615384615385</v>
      </c>
      <c r="Q19" s="40">
        <f>SUM(E19,H19,M19+P19)</f>
        <v>26.393787907829459</v>
      </c>
    </row>
    <row r="20" spans="1:17">
      <c r="A20" s="42" t="s">
        <v>40</v>
      </c>
      <c r="B20" s="25" t="s">
        <v>147</v>
      </c>
      <c r="C20" s="23">
        <v>2693</v>
      </c>
      <c r="D20" s="27">
        <f t="shared" si="7"/>
        <v>53.538767395626245</v>
      </c>
      <c r="E20" s="28">
        <f t="shared" si="0"/>
        <v>8.0308151093439371</v>
      </c>
      <c r="F20" s="23">
        <v>218</v>
      </c>
      <c r="G20" s="27">
        <f t="shared" si="1"/>
        <v>88.979591836734699</v>
      </c>
      <c r="H20" s="28">
        <f t="shared" si="2"/>
        <v>17.795918367346939</v>
      </c>
      <c r="I20" s="23">
        <v>17.52</v>
      </c>
      <c r="J20" s="23">
        <v>1.1100000000000001</v>
      </c>
      <c r="K20" s="38">
        <f>SUM(I20+J20)/C20</f>
        <v>6.9179353880430743E-3</v>
      </c>
      <c r="L20" s="27">
        <f t="shared" si="3"/>
        <v>15.774728289484623</v>
      </c>
      <c r="M20" s="28">
        <f t="shared" si="4"/>
        <v>6.3098913157938492</v>
      </c>
      <c r="N20" s="23">
        <v>5</v>
      </c>
      <c r="O20" s="27">
        <f t="shared" si="5"/>
        <v>6.4102564102564106</v>
      </c>
      <c r="P20" s="28">
        <f t="shared" si="6"/>
        <v>1.6025641025641026</v>
      </c>
      <c r="Q20" s="40">
        <f>SUM(E20,H20,M20+P20)</f>
        <v>33.739188895048827</v>
      </c>
    </row>
    <row r="21" spans="1:17">
      <c r="A21" s="42" t="s">
        <v>59</v>
      </c>
      <c r="B21" s="25" t="s">
        <v>148</v>
      </c>
      <c r="C21" s="23">
        <v>1205</v>
      </c>
      <c r="D21" s="27">
        <f t="shared" si="7"/>
        <v>23.956262425447317</v>
      </c>
      <c r="E21" s="28">
        <f t="shared" si="0"/>
        <v>3.5934393638170974</v>
      </c>
      <c r="F21" s="23">
        <v>149</v>
      </c>
      <c r="G21" s="27">
        <f t="shared" si="1"/>
        <v>60.816326530612244</v>
      </c>
      <c r="H21" s="28">
        <f t="shared" si="2"/>
        <v>12.163265306122449</v>
      </c>
      <c r="I21" s="23">
        <v>4.9000000000000004</v>
      </c>
      <c r="J21" s="23">
        <v>0.75</v>
      </c>
      <c r="K21" s="38">
        <f>SUM(I21+J21)/C21</f>
        <v>4.6887966804979257E-3</v>
      </c>
      <c r="L21" s="27">
        <f t="shared" si="3"/>
        <v>10.691700556690957</v>
      </c>
      <c r="M21" s="28">
        <f t="shared" si="4"/>
        <v>4.2766802226763829</v>
      </c>
      <c r="N21" s="23">
        <v>11</v>
      </c>
      <c r="O21" s="27">
        <f t="shared" si="5"/>
        <v>14.102564102564104</v>
      </c>
      <c r="P21" s="28">
        <f t="shared" si="6"/>
        <v>3.525641025641026</v>
      </c>
      <c r="Q21" s="40">
        <f>SUM(E21,H21,M21+P21)</f>
        <v>23.559025918256957</v>
      </c>
    </row>
    <row r="22" spans="1:17">
      <c r="A22" s="42" t="s">
        <v>53</v>
      </c>
      <c r="B22" s="25" t="s">
        <v>149</v>
      </c>
      <c r="C22" s="23">
        <v>1511</v>
      </c>
      <c r="D22" s="27">
        <f t="shared" si="7"/>
        <v>30.039761431411531</v>
      </c>
      <c r="E22" s="28">
        <f t="shared" si="0"/>
        <v>4.5059642147117298</v>
      </c>
      <c r="F22" s="23">
        <v>71</v>
      </c>
      <c r="G22" s="27">
        <f t="shared" si="1"/>
        <v>28.979591836734695</v>
      </c>
      <c r="H22" s="28">
        <f t="shared" si="2"/>
        <v>5.795918367346939</v>
      </c>
      <c r="I22" s="23">
        <v>22.74</v>
      </c>
      <c r="J22" s="23">
        <v>0.87</v>
      </c>
      <c r="K22" s="38">
        <f>SUM(I22+J22)/C22</f>
        <v>1.5625413633355394E-2</v>
      </c>
      <c r="L22" s="27">
        <f t="shared" si="3"/>
        <v>35.630089130785514</v>
      </c>
      <c r="M22" s="28">
        <f t="shared" si="4"/>
        <v>14.252035652314206</v>
      </c>
      <c r="N22" s="23">
        <v>6</v>
      </c>
      <c r="O22" s="27">
        <f t="shared" si="5"/>
        <v>7.6923076923076934</v>
      </c>
      <c r="P22" s="28">
        <f t="shared" si="6"/>
        <v>1.9230769230769234</v>
      </c>
      <c r="Q22" s="40">
        <f>SUM(E22,H22,M22+P22)</f>
        <v>26.476995157449799</v>
      </c>
    </row>
    <row r="23" spans="1:17">
      <c r="A23" s="42" t="s">
        <v>58</v>
      </c>
      <c r="B23" s="25" t="s">
        <v>150</v>
      </c>
      <c r="C23" s="23">
        <v>1607</v>
      </c>
      <c r="D23" s="27">
        <f t="shared" si="7"/>
        <v>31.94831013916501</v>
      </c>
      <c r="E23" s="28">
        <f t="shared" si="0"/>
        <v>4.7922465208747509</v>
      </c>
      <c r="F23" s="23">
        <v>78</v>
      </c>
      <c r="G23" s="27">
        <f t="shared" si="1"/>
        <v>31.836734693877553</v>
      </c>
      <c r="H23" s="28">
        <f t="shared" si="2"/>
        <v>6.3673469387755111</v>
      </c>
      <c r="I23" s="23">
        <v>19.12</v>
      </c>
      <c r="J23" s="23">
        <v>0.75</v>
      </c>
      <c r="K23" s="38">
        <f>SUM(I23+J23)/C23</f>
        <v>1.2364654635967642E-2</v>
      </c>
      <c r="L23" s="27">
        <f t="shared" si="3"/>
        <v>28.194693407057226</v>
      </c>
      <c r="M23" s="28">
        <f t="shared" si="4"/>
        <v>11.277877362822892</v>
      </c>
      <c r="N23" s="23">
        <v>5</v>
      </c>
      <c r="O23" s="27">
        <f t="shared" si="5"/>
        <v>6.4102564102564106</v>
      </c>
      <c r="P23" s="28">
        <f t="shared" si="6"/>
        <v>1.6025641025641026</v>
      </c>
      <c r="Q23" s="40">
        <f>SUM(E23,H23,M23+P23)</f>
        <v>24.040034925037254</v>
      </c>
    </row>
    <row r="24" spans="1:17">
      <c r="A24" s="42" t="s">
        <v>63</v>
      </c>
      <c r="B24" s="25" t="s">
        <v>151</v>
      </c>
      <c r="C24" s="23">
        <v>2057</v>
      </c>
      <c r="D24" s="27">
        <f t="shared" si="7"/>
        <v>40.894632206759447</v>
      </c>
      <c r="E24" s="28">
        <f t="shared" si="0"/>
        <v>6.1341948310139172</v>
      </c>
      <c r="F24" s="23">
        <v>82</v>
      </c>
      <c r="G24" s="27">
        <f t="shared" si="1"/>
        <v>33.469387755102041</v>
      </c>
      <c r="H24" s="28">
        <f t="shared" si="2"/>
        <v>6.6938775510204085</v>
      </c>
      <c r="I24" s="23">
        <v>20.34</v>
      </c>
      <c r="J24" s="23">
        <v>1.54</v>
      </c>
      <c r="K24" s="38">
        <f>SUM(I24+J24)/C24</f>
        <v>1.0636849781234808E-2</v>
      </c>
      <c r="L24" s="27">
        <f t="shared" si="3"/>
        <v>24.254839882583518</v>
      </c>
      <c r="M24" s="28">
        <f t="shared" si="4"/>
        <v>9.7019359530334075</v>
      </c>
      <c r="N24" s="23">
        <v>0</v>
      </c>
      <c r="O24" s="27">
        <f t="shared" si="5"/>
        <v>0</v>
      </c>
      <c r="P24" s="28">
        <f t="shared" si="6"/>
        <v>0</v>
      </c>
      <c r="Q24" s="40">
        <f>SUM(E24,H24,M24+P24)</f>
        <v>22.530008335067734</v>
      </c>
    </row>
    <row r="25" spans="1:17">
      <c r="A25" s="42" t="s">
        <v>68</v>
      </c>
      <c r="B25" s="25" t="s">
        <v>152</v>
      </c>
      <c r="C25" s="23">
        <v>634</v>
      </c>
      <c r="D25" s="27">
        <f t="shared" si="7"/>
        <v>12.604373757455269</v>
      </c>
      <c r="E25" s="28">
        <f t="shared" si="0"/>
        <v>1.8906560636182903</v>
      </c>
      <c r="F25" s="23">
        <v>32</v>
      </c>
      <c r="G25" s="27">
        <f t="shared" si="1"/>
        <v>13.061224489795919</v>
      </c>
      <c r="H25" s="28">
        <f t="shared" si="2"/>
        <v>2.6122448979591839</v>
      </c>
      <c r="I25" s="23">
        <v>10.81</v>
      </c>
      <c r="J25" s="23">
        <v>0.71799999999999997</v>
      </c>
      <c r="K25" s="38">
        <f>SUM(I25+J25)/C25</f>
        <v>1.8182965299684543E-2</v>
      </c>
      <c r="L25" s="27">
        <f t="shared" si="3"/>
        <v>41.461985550690294</v>
      </c>
      <c r="M25" s="28">
        <f t="shared" si="4"/>
        <v>16.58479422027612</v>
      </c>
      <c r="N25" s="23">
        <v>0</v>
      </c>
      <c r="O25" s="27">
        <f t="shared" si="5"/>
        <v>0</v>
      </c>
      <c r="P25" s="28">
        <f t="shared" si="6"/>
        <v>0</v>
      </c>
      <c r="Q25" s="40">
        <f>SUM(E25,H25,M25+P25)</f>
        <v>21.087695181853594</v>
      </c>
    </row>
    <row r="26" spans="1:17">
      <c r="A26" s="42" t="s">
        <v>69</v>
      </c>
      <c r="B26" s="25" t="s">
        <v>153</v>
      </c>
      <c r="C26" s="23">
        <v>621</v>
      </c>
      <c r="D26" s="27">
        <f t="shared" si="7"/>
        <v>12.345924453280318</v>
      </c>
      <c r="E26" s="28">
        <f t="shared" si="0"/>
        <v>1.8518886679920477</v>
      </c>
      <c r="F26" s="23">
        <v>9</v>
      </c>
      <c r="G26" s="27">
        <f t="shared" si="1"/>
        <v>3.6734693877551021</v>
      </c>
      <c r="H26" s="28">
        <f t="shared" si="2"/>
        <v>0.73469387755102045</v>
      </c>
      <c r="I26" s="23">
        <v>12.55</v>
      </c>
      <c r="J26" s="23">
        <v>0</v>
      </c>
      <c r="K26" s="38">
        <f>SUM(I26+J26)/C26</f>
        <v>2.0209339774557168E-2</v>
      </c>
      <c r="L26" s="27">
        <f t="shared" si="3"/>
        <v>46.082657031535831</v>
      </c>
      <c r="M26" s="28">
        <f t="shared" si="4"/>
        <v>18.433062812614335</v>
      </c>
      <c r="N26" s="23">
        <v>0</v>
      </c>
      <c r="O26" s="27">
        <f t="shared" si="5"/>
        <v>0</v>
      </c>
      <c r="P26" s="28">
        <f t="shared" si="6"/>
        <v>0</v>
      </c>
      <c r="Q26" s="40">
        <f>SUM(E26,H26,M26+P26)</f>
        <v>21.019645358157401</v>
      </c>
    </row>
    <row r="27" spans="1:17">
      <c r="A27" s="42" t="s">
        <v>71</v>
      </c>
      <c r="B27" s="25" t="s">
        <v>154</v>
      </c>
      <c r="C27" s="23">
        <v>1113</v>
      </c>
      <c r="D27" s="27">
        <f t="shared" si="7"/>
        <v>22.1272365805169</v>
      </c>
      <c r="E27" s="28">
        <f t="shared" si="0"/>
        <v>3.319085487077535</v>
      </c>
      <c r="F27" s="23">
        <v>60</v>
      </c>
      <c r="G27" s="27">
        <f t="shared" si="1"/>
        <v>24.489795918367349</v>
      </c>
      <c r="H27" s="28">
        <f t="shared" si="2"/>
        <v>4.8979591836734704</v>
      </c>
      <c r="I27" s="23">
        <v>9.7829999999999995</v>
      </c>
      <c r="J27" s="23">
        <v>0.7</v>
      </c>
      <c r="K27" s="38">
        <f>SUM(I27+J27)/C27</f>
        <v>9.4186882300089838E-3</v>
      </c>
      <c r="L27" s="27">
        <f t="shared" si="3"/>
        <v>21.47710831884304</v>
      </c>
      <c r="M27" s="28">
        <f t="shared" si="4"/>
        <v>8.5908433275372165</v>
      </c>
      <c r="N27" s="23">
        <v>3</v>
      </c>
      <c r="O27" s="27">
        <f t="shared" si="5"/>
        <v>3.8461538461538467</v>
      </c>
      <c r="P27" s="28">
        <f t="shared" si="6"/>
        <v>0.96153846153846168</v>
      </c>
      <c r="Q27" s="40">
        <f>SUM(E27,H27,M27+P27)</f>
        <v>17.769426459826683</v>
      </c>
    </row>
    <row r="28" spans="1:17">
      <c r="A28" s="42" t="s">
        <v>66</v>
      </c>
      <c r="B28" s="25" t="s">
        <v>155</v>
      </c>
      <c r="C28" s="23">
        <v>1635</v>
      </c>
      <c r="D28" s="27">
        <f t="shared" si="7"/>
        <v>32.504970178926442</v>
      </c>
      <c r="E28" s="28">
        <f t="shared" si="0"/>
        <v>4.8757455268389664</v>
      </c>
      <c r="F28" s="23">
        <v>119</v>
      </c>
      <c r="G28" s="27">
        <f t="shared" si="1"/>
        <v>48.571428571428569</v>
      </c>
      <c r="H28" s="28">
        <f t="shared" si="2"/>
        <v>9.7142857142857153</v>
      </c>
      <c r="I28" s="23">
        <v>9.218</v>
      </c>
      <c r="J28" s="23">
        <v>0.34399999999999997</v>
      </c>
      <c r="K28" s="38">
        <f>SUM(I28+J28)/C28</f>
        <v>5.848318042813455E-3</v>
      </c>
      <c r="L28" s="27">
        <f t="shared" si="3"/>
        <v>13.335716930130182</v>
      </c>
      <c r="M28" s="28">
        <f t="shared" si="4"/>
        <v>5.3342867720520735</v>
      </c>
      <c r="N28" s="23">
        <v>5</v>
      </c>
      <c r="O28" s="27">
        <f t="shared" si="5"/>
        <v>6.4102564102564106</v>
      </c>
      <c r="P28" s="28">
        <f t="shared" si="6"/>
        <v>1.6025641025641026</v>
      </c>
      <c r="Q28" s="40">
        <f>SUM(E28,H28,M28+P28)</f>
        <v>21.526882115740857</v>
      </c>
    </row>
    <row r="29" spans="1:17">
      <c r="A29" s="42" t="s">
        <v>35</v>
      </c>
      <c r="B29" s="25" t="s">
        <v>156</v>
      </c>
      <c r="C29" s="23">
        <v>2365</v>
      </c>
      <c r="D29" s="27">
        <f t="shared" si="7"/>
        <v>47.017892644135188</v>
      </c>
      <c r="E29" s="28">
        <f t="shared" si="0"/>
        <v>7.0526838966202776</v>
      </c>
      <c r="F29" s="23">
        <v>95</v>
      </c>
      <c r="G29" s="27">
        <f t="shared" si="1"/>
        <v>38.775510204081634</v>
      </c>
      <c r="H29" s="28">
        <f t="shared" si="2"/>
        <v>7.7551020408163271</v>
      </c>
      <c r="I29" s="23">
        <v>50.84</v>
      </c>
      <c r="J29" s="23">
        <v>0.54700000000000004</v>
      </c>
      <c r="K29" s="38">
        <f>SUM(I29+J29)/C29</f>
        <v>2.1728118393234672E-2</v>
      </c>
      <c r="L29" s="27">
        <f t="shared" si="3"/>
        <v>49.545875274788841</v>
      </c>
      <c r="M29" s="28">
        <f t="shared" si="4"/>
        <v>19.818350109915539</v>
      </c>
      <c r="N29" s="23">
        <v>2</v>
      </c>
      <c r="O29" s="27">
        <f t="shared" si="5"/>
        <v>2.5641025641025643</v>
      </c>
      <c r="P29" s="28">
        <f t="shared" si="6"/>
        <v>0.64102564102564108</v>
      </c>
      <c r="Q29" s="40">
        <f>SUM(E29,H29,M29+P29)</f>
        <v>35.267161688377783</v>
      </c>
    </row>
    <row r="30" spans="1:17">
      <c r="A30" s="42" t="s">
        <v>60</v>
      </c>
      <c r="B30" s="25" t="s">
        <v>157</v>
      </c>
      <c r="C30" s="23">
        <v>1435</v>
      </c>
      <c r="D30" s="27">
        <f t="shared" si="7"/>
        <v>28.528827037773361</v>
      </c>
      <c r="E30" s="28">
        <f t="shared" si="0"/>
        <v>4.2793240556660042</v>
      </c>
      <c r="F30" s="23">
        <v>125</v>
      </c>
      <c r="G30" s="27">
        <f t="shared" si="1"/>
        <v>51.020408163265309</v>
      </c>
      <c r="H30" s="28">
        <f t="shared" si="2"/>
        <v>10.204081632653063</v>
      </c>
      <c r="I30" s="23">
        <v>12.76</v>
      </c>
      <c r="J30" s="23">
        <v>0.68799999999999994</v>
      </c>
      <c r="K30" s="38">
        <f>SUM(I30+J30)/C30</f>
        <v>9.3714285714285722E-3</v>
      </c>
      <c r="L30" s="27">
        <f t="shared" si="3"/>
        <v>21.36934375740346</v>
      </c>
      <c r="M30" s="28">
        <f t="shared" si="4"/>
        <v>8.5477375029613842</v>
      </c>
      <c r="N30" s="23">
        <v>0</v>
      </c>
      <c r="O30" s="27">
        <f t="shared" si="5"/>
        <v>0</v>
      </c>
      <c r="P30" s="28">
        <f t="shared" si="6"/>
        <v>0</v>
      </c>
      <c r="Q30" s="40">
        <f>SUM(E30,H30,M30+P30)</f>
        <v>23.031143191280449</v>
      </c>
    </row>
    <row r="31" spans="1:17">
      <c r="A31" s="42" t="s">
        <v>64</v>
      </c>
      <c r="B31" s="25" t="s">
        <v>158</v>
      </c>
      <c r="C31" s="23">
        <v>2791</v>
      </c>
      <c r="D31" s="27">
        <f t="shared" si="7"/>
        <v>55.487077534791254</v>
      </c>
      <c r="E31" s="28">
        <f t="shared" si="0"/>
        <v>8.3230616302186871</v>
      </c>
      <c r="F31" s="23">
        <v>59</v>
      </c>
      <c r="G31" s="27">
        <f t="shared" si="1"/>
        <v>24.081632653061224</v>
      </c>
      <c r="H31" s="28">
        <f t="shared" si="2"/>
        <v>4.8163265306122449</v>
      </c>
      <c r="I31" s="23">
        <v>20.914999999999999</v>
      </c>
      <c r="J31" s="23">
        <v>0.76200000000000001</v>
      </c>
      <c r="K31" s="38">
        <f>SUM(I31+J31)/C31</f>
        <v>7.7667502687208886E-3</v>
      </c>
      <c r="L31" s="27">
        <f t="shared" si="3"/>
        <v>17.710251441942326</v>
      </c>
      <c r="M31" s="28">
        <f t="shared" si="4"/>
        <v>7.0841005767769305</v>
      </c>
      <c r="N31" s="23">
        <v>6</v>
      </c>
      <c r="O31" s="27">
        <f t="shared" si="5"/>
        <v>7.6923076923076934</v>
      </c>
      <c r="P31" s="28">
        <f t="shared" si="6"/>
        <v>1.9230769230769234</v>
      </c>
      <c r="Q31" s="40">
        <f>SUM(E31,H31,M31+P31)</f>
        <v>22.146565660684786</v>
      </c>
    </row>
    <row r="32" spans="1:17">
      <c r="A32" s="42" t="s">
        <v>70</v>
      </c>
      <c r="B32" s="25" t="s">
        <v>159</v>
      </c>
      <c r="C32" s="23">
        <v>1325</v>
      </c>
      <c r="D32" s="27">
        <f t="shared" si="7"/>
        <v>26.341948310139166</v>
      </c>
      <c r="E32" s="28">
        <f t="shared" si="0"/>
        <v>3.9512922465208749</v>
      </c>
      <c r="F32" s="23">
        <v>71</v>
      </c>
      <c r="G32" s="27">
        <f t="shared" si="1"/>
        <v>28.979591836734695</v>
      </c>
      <c r="H32" s="28">
        <f t="shared" si="2"/>
        <v>5.795918367346939</v>
      </c>
      <c r="I32" s="23">
        <v>10.59</v>
      </c>
      <c r="J32" s="23">
        <v>0.81599999999999995</v>
      </c>
      <c r="K32" s="38">
        <f>SUM(I32+J32)/C32</f>
        <v>8.6083018867924525E-3</v>
      </c>
      <c r="L32" s="27">
        <f t="shared" si="3"/>
        <v>19.629212428423916</v>
      </c>
      <c r="M32" s="28">
        <f t="shared" si="4"/>
        <v>7.8516849713695667</v>
      </c>
      <c r="N32" s="23">
        <v>1</v>
      </c>
      <c r="O32" s="27">
        <f t="shared" si="5"/>
        <v>1.2820512820512822</v>
      </c>
      <c r="P32" s="28">
        <f t="shared" si="6"/>
        <v>0.32051282051282054</v>
      </c>
      <c r="Q32" s="40">
        <f>SUM(E32,H32,M32+P32)</f>
        <v>17.919408405750204</v>
      </c>
    </row>
    <row r="33" spans="1:2">
      <c r="A33" s="11"/>
    </row>
    <row r="35" spans="1:2">
      <c r="B35" s="5" t="s">
        <v>160</v>
      </c>
    </row>
    <row r="36" spans="1:2">
      <c r="B36" s="41" t="s">
        <v>8</v>
      </c>
    </row>
    <row r="37" spans="1:2">
      <c r="B37" s="41" t="s">
        <v>15</v>
      </c>
    </row>
    <row r="38" spans="1:2">
      <c r="B38" s="41" t="s">
        <v>21</v>
      </c>
    </row>
    <row r="39" spans="1:2">
      <c r="B39" s="41" t="s">
        <v>32</v>
      </c>
    </row>
    <row r="40" spans="1:2">
      <c r="B40" s="41" t="s">
        <v>35</v>
      </c>
    </row>
    <row r="41" spans="1:2">
      <c r="B41" s="41" t="s">
        <v>40</v>
      </c>
    </row>
    <row r="42" spans="1:2">
      <c r="B42" s="41" t="s">
        <v>38</v>
      </c>
    </row>
    <row r="43" spans="1:2">
      <c r="B43" s="41" t="s">
        <v>42</v>
      </c>
    </row>
    <row r="44" spans="1:2">
      <c r="B44" s="41" t="s">
        <v>46</v>
      </c>
    </row>
    <row r="45" spans="1:2">
      <c r="B45" s="41" t="s">
        <v>45</v>
      </c>
    </row>
    <row r="46" spans="1:2">
      <c r="B46" s="41" t="s">
        <v>52</v>
      </c>
    </row>
    <row r="47" spans="1:2">
      <c r="B47" s="41" t="s">
        <v>47</v>
      </c>
    </row>
    <row r="48" spans="1:2">
      <c r="B48" s="41" t="s">
        <v>51</v>
      </c>
    </row>
    <row r="49" spans="2:2">
      <c r="B49" s="41" t="s">
        <v>50</v>
      </c>
    </row>
    <row r="50" spans="2:2">
      <c r="B50" s="41" t="s">
        <v>49</v>
      </c>
    </row>
    <row r="51" spans="2:2">
      <c r="B51" s="41" t="s">
        <v>53</v>
      </c>
    </row>
    <row r="52" spans="2:2">
      <c r="B52" s="41" t="s">
        <v>55</v>
      </c>
    </row>
    <row r="53" spans="2:2">
      <c r="B53" s="41" t="s">
        <v>54</v>
      </c>
    </row>
    <row r="54" spans="2:2">
      <c r="B54" s="41" t="s">
        <v>58</v>
      </c>
    </row>
    <row r="55" spans="2:2">
      <c r="B55" s="41" t="s">
        <v>59</v>
      </c>
    </row>
    <row r="56" spans="2:2">
      <c r="B56" s="41" t="s">
        <v>60</v>
      </c>
    </row>
    <row r="57" spans="2:2">
      <c r="B57" s="41" t="s">
        <v>64</v>
      </c>
    </row>
    <row r="58" spans="2:2">
      <c r="B58" s="41" t="s">
        <v>63</v>
      </c>
    </row>
    <row r="59" spans="2:2">
      <c r="B59" s="41" t="s">
        <v>62</v>
      </c>
    </row>
    <row r="60" spans="2:2">
      <c r="B60" s="41" t="s">
        <v>65</v>
      </c>
    </row>
    <row r="61" spans="2:2">
      <c r="B61" s="41" t="s">
        <v>67</v>
      </c>
    </row>
    <row r="62" spans="2:2">
      <c r="B62" s="41" t="s">
        <v>66</v>
      </c>
    </row>
    <row r="63" spans="2:2">
      <c r="B63" s="41" t="s">
        <v>68</v>
      </c>
    </row>
    <row r="64" spans="2:2">
      <c r="B64" s="41" t="s">
        <v>69</v>
      </c>
    </row>
    <row r="65" spans="2:14">
      <c r="B65" s="41" t="s">
        <v>70</v>
      </c>
    </row>
    <row r="66" spans="2:14">
      <c r="B66" s="41" t="s">
        <v>71</v>
      </c>
    </row>
    <row r="74" spans="2:14">
      <c r="N74" s="10"/>
    </row>
    <row r="282" spans="10:10">
      <c r="J282" s="3"/>
    </row>
  </sheetData>
  <hyperlinks>
    <hyperlink ref="B2" r:id="rId1" xr:uid="{00000000-0004-0000-0500-000000000000}"/>
    <hyperlink ref="B3" r:id="rId2" xr:uid="{00000000-0004-0000-0500-000001000000}"/>
    <hyperlink ref="B4" r:id="rId3" xr:uid="{00000000-0004-0000-0500-000002000000}"/>
    <hyperlink ref="B5" r:id="rId4" xr:uid="{00000000-0004-0000-0500-000003000000}"/>
    <hyperlink ref="B6" r:id="rId5" xr:uid="{00000000-0004-0000-0500-000004000000}"/>
    <hyperlink ref="B7" r:id="rId6" xr:uid="{00000000-0004-0000-0500-000005000000}"/>
    <hyperlink ref="B8" r:id="rId7" xr:uid="{00000000-0004-0000-0500-000006000000}"/>
    <hyperlink ref="B9" r:id="rId8" xr:uid="{00000000-0004-0000-0500-000007000000}"/>
    <hyperlink ref="B10" r:id="rId9" xr:uid="{00000000-0004-0000-0500-000008000000}"/>
    <hyperlink ref="B11" r:id="rId10" xr:uid="{00000000-0004-0000-0500-000009000000}"/>
    <hyperlink ref="B12" r:id="rId11" xr:uid="{00000000-0004-0000-0500-00000A000000}"/>
    <hyperlink ref="B13" r:id="rId12" xr:uid="{00000000-0004-0000-0500-00000B000000}"/>
    <hyperlink ref="B14" r:id="rId13" xr:uid="{00000000-0004-0000-0500-00000C000000}"/>
    <hyperlink ref="B15" r:id="rId14" xr:uid="{00000000-0004-0000-0500-00000D000000}"/>
    <hyperlink ref="B16" r:id="rId15" xr:uid="{00000000-0004-0000-0500-00000E000000}"/>
    <hyperlink ref="B17" r:id="rId16" xr:uid="{00000000-0004-0000-0500-00000F000000}"/>
    <hyperlink ref="B18" r:id="rId17" xr:uid="{00000000-0004-0000-0500-000010000000}"/>
    <hyperlink ref="B19" r:id="rId18" xr:uid="{00000000-0004-0000-0500-000011000000}"/>
    <hyperlink ref="B20" r:id="rId19" xr:uid="{00000000-0004-0000-0500-000012000000}"/>
    <hyperlink ref="B21" r:id="rId20" xr:uid="{00000000-0004-0000-0500-000013000000}"/>
    <hyperlink ref="B22" r:id="rId21" xr:uid="{00000000-0004-0000-0500-000014000000}"/>
    <hyperlink ref="B23" r:id="rId22" xr:uid="{00000000-0004-0000-0500-000015000000}"/>
    <hyperlink ref="B24" r:id="rId23" xr:uid="{00000000-0004-0000-0500-000016000000}"/>
    <hyperlink ref="B25" r:id="rId24" xr:uid="{00000000-0004-0000-0500-000017000000}"/>
    <hyperlink ref="B26" r:id="rId25" xr:uid="{00000000-0004-0000-0500-000018000000}"/>
    <hyperlink ref="B27" r:id="rId26" xr:uid="{00000000-0004-0000-0500-000019000000}"/>
    <hyperlink ref="B28" r:id="rId27" xr:uid="{00000000-0004-0000-0500-00001A000000}"/>
    <hyperlink ref="B29" r:id="rId28" xr:uid="{00000000-0004-0000-0500-00001B000000}"/>
    <hyperlink ref="B30" r:id="rId29" xr:uid="{00000000-0004-0000-0500-00001C000000}"/>
    <hyperlink ref="B31" r:id="rId30" xr:uid="{00000000-0004-0000-0500-00001D000000}"/>
    <hyperlink ref="B32" r:id="rId31" xr:uid="{00000000-0004-0000-0500-00001E000000}"/>
  </hyperlinks>
  <pageMargins left="0.7" right="0.7" top="0.75" bottom="0.75" header="0.3" footer="0.3"/>
  <legacyDrawing r:id="rId3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9EAD3"/>
    <outlinePr summaryBelow="0" summaryRight="0"/>
  </sheetPr>
  <dimension ref="A1:Q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6" sqref="F16"/>
    </sheetView>
  </sheetViews>
  <sheetFormatPr defaultColWidth="14.42578125" defaultRowHeight="15.75" customHeight="1"/>
  <cols>
    <col min="1" max="1" width="34.7109375" customWidth="1"/>
    <col min="2" max="2" width="51.85546875" customWidth="1"/>
    <col min="6" max="6" width="20.42578125" customWidth="1"/>
    <col min="9" max="9" width="6.42578125" customWidth="1"/>
    <col min="14" max="14" width="23.7109375" customWidth="1"/>
  </cols>
  <sheetData>
    <row r="1" spans="1:17">
      <c r="A1" s="31" t="s">
        <v>72</v>
      </c>
      <c r="B1" s="31" t="s">
        <v>73</v>
      </c>
      <c r="C1" s="31" t="s">
        <v>74</v>
      </c>
      <c r="D1" s="31" t="s">
        <v>75</v>
      </c>
      <c r="E1" s="31" t="s">
        <v>76</v>
      </c>
      <c r="F1" s="31" t="s">
        <v>77</v>
      </c>
      <c r="G1" s="31" t="s">
        <v>75</v>
      </c>
      <c r="H1" s="31" t="s">
        <v>78</v>
      </c>
      <c r="I1" s="31" t="s">
        <v>79</v>
      </c>
      <c r="J1" s="31" t="s">
        <v>80</v>
      </c>
      <c r="K1" s="31" t="s">
        <v>81</v>
      </c>
      <c r="L1" s="31" t="s">
        <v>75</v>
      </c>
      <c r="M1" s="31" t="s">
        <v>82</v>
      </c>
      <c r="N1" s="31" t="s">
        <v>83</v>
      </c>
      <c r="O1" s="31" t="s">
        <v>75</v>
      </c>
      <c r="P1" s="31" t="s">
        <v>84</v>
      </c>
      <c r="Q1" s="33" t="s">
        <v>85</v>
      </c>
    </row>
    <row r="2" spans="1:17">
      <c r="A2" s="23" t="s">
        <v>25</v>
      </c>
      <c r="B2" s="25" t="s">
        <v>161</v>
      </c>
      <c r="C2" s="23">
        <v>12923</v>
      </c>
      <c r="D2" s="27">
        <f t="shared" ref="D2:D9" si="0">((((C2 - 0) * ((100 - 0) / (C$3 - 0))) + 0))</f>
        <v>40.92924558180782</v>
      </c>
      <c r="E2" s="28">
        <f t="shared" ref="E2:E9" si="1">D2*0.15</f>
        <v>6.1393868372711724</v>
      </c>
      <c r="F2" s="23">
        <v>74</v>
      </c>
      <c r="G2" s="30">
        <f t="shared" ref="G2:G9" si="2">((((F2 - 0) * ((100 - 0) / (F$7 - 0))) + 0))</f>
        <v>33.035714285714285</v>
      </c>
      <c r="H2" s="28">
        <f t="shared" ref="H2:H9" si="3">G2*0.2</f>
        <v>6.6071428571428577</v>
      </c>
      <c r="I2" s="23">
        <v>37.31</v>
      </c>
      <c r="J2" s="23">
        <v>2.31</v>
      </c>
      <c r="K2" s="38">
        <f>SUM(I2+J2)/C2</f>
        <v>3.0658515824498957E-3</v>
      </c>
      <c r="L2" s="27">
        <f t="shared" ref="L2:L9" si="4">((((K2 - 0) * ((100 - 0) / (K$8 - 0))) + 0))</f>
        <v>58.006131620522623</v>
      </c>
      <c r="M2" s="28">
        <f t="shared" ref="M2:M9" si="5">L2*0.4</f>
        <v>23.20245264820905</v>
      </c>
      <c r="N2" s="23">
        <v>12</v>
      </c>
      <c r="O2" s="27">
        <f t="shared" ref="O2:O9" si="6">((((N2 - 0) * ((100 - 0) / (N$3 - 0))) + 0))</f>
        <v>23.076923076923077</v>
      </c>
      <c r="P2" s="28">
        <f t="shared" ref="P2:P9" si="7">O2*0.25</f>
        <v>5.7692307692307692</v>
      </c>
      <c r="Q2" s="40">
        <f>SUM(E2,H2,M2+P2)</f>
        <v>41.718213111853849</v>
      </c>
    </row>
    <row r="3" spans="1:17">
      <c r="A3" s="23" t="s">
        <v>5</v>
      </c>
      <c r="B3" s="25" t="s">
        <v>162</v>
      </c>
      <c r="C3" s="23">
        <v>31574</v>
      </c>
      <c r="D3" s="27">
        <f t="shared" si="0"/>
        <v>100</v>
      </c>
      <c r="E3" s="28">
        <f t="shared" si="1"/>
        <v>15</v>
      </c>
      <c r="F3" s="23">
        <v>139</v>
      </c>
      <c r="G3" s="30">
        <f t="shared" si="2"/>
        <v>62.053571428571431</v>
      </c>
      <c r="H3" s="28">
        <f t="shared" si="3"/>
        <v>12.410714285714286</v>
      </c>
      <c r="I3" s="23">
        <v>31.98</v>
      </c>
      <c r="J3" s="23">
        <v>4.8120000000000003</v>
      </c>
      <c r="K3" s="38">
        <f>SUM(I3+J3)/C3</f>
        <v>1.1652625578007221E-3</v>
      </c>
      <c r="L3" s="27">
        <f t="shared" si="4"/>
        <v>22.04685108932868</v>
      </c>
      <c r="M3" s="28">
        <f t="shared" si="5"/>
        <v>8.8187404357314723</v>
      </c>
      <c r="N3" s="23">
        <v>52</v>
      </c>
      <c r="O3" s="27">
        <f t="shared" si="6"/>
        <v>100</v>
      </c>
      <c r="P3" s="28">
        <f t="shared" si="7"/>
        <v>25</v>
      </c>
      <c r="Q3" s="40">
        <f>SUM(E3,H3,M3+P3)</f>
        <v>61.229454721445755</v>
      </c>
    </row>
    <row r="4" spans="1:17">
      <c r="A4" s="23" t="s">
        <v>16</v>
      </c>
      <c r="B4" s="25" t="s">
        <v>163</v>
      </c>
      <c r="C4" s="23">
        <v>17886</v>
      </c>
      <c r="D4" s="27">
        <f t="shared" si="0"/>
        <v>56.647874833723954</v>
      </c>
      <c r="E4" s="28">
        <f t="shared" si="1"/>
        <v>8.4971812250585934</v>
      </c>
      <c r="F4" s="23">
        <v>205</v>
      </c>
      <c r="G4" s="30">
        <f t="shared" si="2"/>
        <v>91.517857142857153</v>
      </c>
      <c r="H4" s="28">
        <f t="shared" si="3"/>
        <v>18.303571428571431</v>
      </c>
      <c r="I4" s="23">
        <v>25.77</v>
      </c>
      <c r="J4" s="23">
        <v>2.9119999999999999</v>
      </c>
      <c r="K4" s="38">
        <f>SUM(I4+J4)/C4</f>
        <v>1.6036005814603601E-3</v>
      </c>
      <c r="L4" s="27">
        <f t="shared" si="4"/>
        <v>30.340237905647683</v>
      </c>
      <c r="M4" s="28">
        <f t="shared" si="5"/>
        <v>12.136095162259075</v>
      </c>
      <c r="N4" s="23">
        <v>22</v>
      </c>
      <c r="O4" s="27">
        <f t="shared" si="6"/>
        <v>42.307692307692307</v>
      </c>
      <c r="P4" s="28">
        <f t="shared" si="7"/>
        <v>10.576923076923077</v>
      </c>
      <c r="Q4" s="40">
        <f>SUM(E4,H4,M4+P4)</f>
        <v>49.513770892812175</v>
      </c>
    </row>
    <row r="5" spans="1:17">
      <c r="A5" s="23" t="s">
        <v>18</v>
      </c>
      <c r="B5" s="25" t="s">
        <v>164</v>
      </c>
      <c r="C5" s="23">
        <v>11795</v>
      </c>
      <c r="D5" s="27">
        <f t="shared" si="0"/>
        <v>37.356685880787992</v>
      </c>
      <c r="E5" s="28">
        <f t="shared" si="1"/>
        <v>5.6035028821181987</v>
      </c>
      <c r="F5" s="23">
        <v>86</v>
      </c>
      <c r="G5" s="30">
        <f t="shared" si="2"/>
        <v>38.392857142857146</v>
      </c>
      <c r="H5" s="28">
        <f t="shared" si="3"/>
        <v>7.6785714285714297</v>
      </c>
      <c r="I5" s="23">
        <v>40.270000000000003</v>
      </c>
      <c r="J5" s="23">
        <v>3.8719999999999999</v>
      </c>
      <c r="K5" s="38">
        <f>SUM(I5+J5)/C5</f>
        <v>3.7424332344213654E-3</v>
      </c>
      <c r="L5" s="27">
        <f t="shared" si="4"/>
        <v>70.807104955613639</v>
      </c>
      <c r="M5" s="28">
        <f t="shared" si="5"/>
        <v>28.322841982245457</v>
      </c>
      <c r="N5" s="23">
        <v>16</v>
      </c>
      <c r="O5" s="27">
        <f t="shared" si="6"/>
        <v>30.76923076923077</v>
      </c>
      <c r="P5" s="28">
        <f t="shared" si="7"/>
        <v>7.6923076923076925</v>
      </c>
      <c r="Q5" s="40">
        <f>SUM(E5,H5,M5+P5)</f>
        <v>49.29722398524278</v>
      </c>
    </row>
    <row r="6" spans="1:17">
      <c r="A6" s="23" t="s">
        <v>34</v>
      </c>
      <c r="B6" s="25" t="s">
        <v>165</v>
      </c>
      <c r="C6" s="23">
        <v>10756</v>
      </c>
      <c r="D6" s="27">
        <f t="shared" si="0"/>
        <v>34.066003673908909</v>
      </c>
      <c r="E6" s="28">
        <f t="shared" si="1"/>
        <v>5.1099005510863362</v>
      </c>
      <c r="F6" s="23">
        <v>154</v>
      </c>
      <c r="G6" s="30">
        <f t="shared" si="2"/>
        <v>68.75</v>
      </c>
      <c r="H6" s="28">
        <f t="shared" si="3"/>
        <v>13.75</v>
      </c>
      <c r="I6" s="23">
        <v>17.440000000000001</v>
      </c>
      <c r="J6" s="23">
        <v>3.5579999999999998</v>
      </c>
      <c r="K6" s="38">
        <f>SUM(I6+J6)/C6</f>
        <v>1.9522127184827074E-3</v>
      </c>
      <c r="L6" s="27">
        <f t="shared" si="4"/>
        <v>36.936004517569259</v>
      </c>
      <c r="M6" s="28">
        <f t="shared" si="5"/>
        <v>14.774401807027704</v>
      </c>
      <c r="N6" s="23">
        <v>4</v>
      </c>
      <c r="O6" s="27">
        <f t="shared" si="6"/>
        <v>7.6923076923076925</v>
      </c>
      <c r="P6" s="28">
        <f t="shared" si="7"/>
        <v>1.9230769230769231</v>
      </c>
      <c r="Q6" s="40">
        <f>SUM(E6,H6,M6+P6)</f>
        <v>35.557379281190961</v>
      </c>
    </row>
    <row r="7" spans="1:17">
      <c r="A7" s="23" t="s">
        <v>27</v>
      </c>
      <c r="B7" s="25" t="s">
        <v>166</v>
      </c>
      <c r="C7" s="23">
        <v>7414</v>
      </c>
      <c r="D7" s="27">
        <f t="shared" si="0"/>
        <v>23.481345410781021</v>
      </c>
      <c r="E7" s="28">
        <f t="shared" si="1"/>
        <v>3.522201811617153</v>
      </c>
      <c r="F7" s="23">
        <v>224</v>
      </c>
      <c r="G7" s="30">
        <f t="shared" si="2"/>
        <v>100</v>
      </c>
      <c r="H7" s="28">
        <f t="shared" si="3"/>
        <v>20</v>
      </c>
      <c r="I7" s="23">
        <v>11.04</v>
      </c>
      <c r="J7" s="23">
        <v>0.39200000000000002</v>
      </c>
      <c r="K7" s="38">
        <f>SUM(I7+J7)/C7</f>
        <v>1.5419476665767466E-3</v>
      </c>
      <c r="L7" s="27">
        <f t="shared" si="4"/>
        <v>29.173760338370922</v>
      </c>
      <c r="M7" s="28">
        <f t="shared" si="5"/>
        <v>11.669504135348369</v>
      </c>
      <c r="N7" s="23">
        <v>10</v>
      </c>
      <c r="O7" s="27">
        <f t="shared" si="6"/>
        <v>19.23076923076923</v>
      </c>
      <c r="P7" s="28">
        <f t="shared" si="7"/>
        <v>4.8076923076923075</v>
      </c>
      <c r="Q7" s="40">
        <f>SUM(E7,H7,M7+P7)</f>
        <v>39.999398254657827</v>
      </c>
    </row>
    <row r="8" spans="1:17">
      <c r="A8" s="23" t="s">
        <v>23</v>
      </c>
      <c r="B8" s="25" t="s">
        <v>167</v>
      </c>
      <c r="C8" s="23">
        <v>2218</v>
      </c>
      <c r="D8" s="27">
        <f t="shared" si="0"/>
        <v>7.0247672135301196</v>
      </c>
      <c r="E8" s="28">
        <f t="shared" si="1"/>
        <v>1.0537150820295178</v>
      </c>
      <c r="F8" s="23">
        <v>47</v>
      </c>
      <c r="G8" s="30">
        <f t="shared" si="2"/>
        <v>20.982142857142858</v>
      </c>
      <c r="H8" s="28">
        <f t="shared" si="3"/>
        <v>4.1964285714285721</v>
      </c>
      <c r="I8" s="23">
        <v>11.17</v>
      </c>
      <c r="J8" s="23">
        <v>0.55300000000000005</v>
      </c>
      <c r="K8" s="38">
        <f>SUM(I8+J8)/C8</f>
        <v>5.2853922452660062E-3</v>
      </c>
      <c r="L8" s="27">
        <f t="shared" si="4"/>
        <v>100</v>
      </c>
      <c r="M8" s="28">
        <f t="shared" si="5"/>
        <v>40</v>
      </c>
      <c r="N8" s="23">
        <v>1</v>
      </c>
      <c r="O8" s="27">
        <f t="shared" si="6"/>
        <v>1.9230769230769231</v>
      </c>
      <c r="P8" s="28">
        <f t="shared" si="7"/>
        <v>0.48076923076923078</v>
      </c>
      <c r="Q8" s="40">
        <f>SUM(E8,H8,M8+P8)</f>
        <v>45.730912884227322</v>
      </c>
    </row>
    <row r="9" spans="1:17">
      <c r="A9" s="23" t="s">
        <v>31</v>
      </c>
      <c r="B9" s="25" t="s">
        <v>168</v>
      </c>
      <c r="C9" s="23">
        <v>17997</v>
      </c>
      <c r="D9" s="27">
        <f t="shared" si="0"/>
        <v>56.999429910686011</v>
      </c>
      <c r="E9" s="28">
        <f t="shared" si="1"/>
        <v>8.5499144866029013</v>
      </c>
      <c r="F9" s="23">
        <v>129</v>
      </c>
      <c r="G9" s="30">
        <f t="shared" si="2"/>
        <v>57.589285714285715</v>
      </c>
      <c r="H9" s="28">
        <f t="shared" si="3"/>
        <v>11.517857142857144</v>
      </c>
      <c r="I9" s="23">
        <v>15.52</v>
      </c>
      <c r="J9" s="23">
        <v>1.573</v>
      </c>
      <c r="K9" s="38">
        <f>SUM(I9+J9)/C9</f>
        <v>9.4976940601211308E-4</v>
      </c>
      <c r="L9" s="27">
        <f t="shared" si="4"/>
        <v>17.969705216538994</v>
      </c>
      <c r="M9" s="28">
        <f t="shared" si="5"/>
        <v>7.1878820866155984</v>
      </c>
      <c r="N9" s="23">
        <v>23</v>
      </c>
      <c r="O9" s="27">
        <f t="shared" si="6"/>
        <v>44.230769230769234</v>
      </c>
      <c r="P9" s="28">
        <f t="shared" si="7"/>
        <v>11.057692307692308</v>
      </c>
      <c r="Q9" s="40">
        <f>SUM(E9,H9,M9+P9)</f>
        <v>38.313346023767956</v>
      </c>
    </row>
    <row r="12" spans="1:17">
      <c r="B12" s="5" t="s">
        <v>169</v>
      </c>
    </row>
    <row r="13" spans="1:17">
      <c r="B13" s="43" t="s">
        <v>170</v>
      </c>
    </row>
    <row r="14" spans="1:17">
      <c r="B14" s="43" t="s">
        <v>171</v>
      </c>
    </row>
    <row r="15" spans="1:17">
      <c r="B15" s="43" t="s">
        <v>172</v>
      </c>
    </row>
    <row r="16" spans="1:17">
      <c r="A16" s="10"/>
      <c r="B16" s="43" t="s">
        <v>173</v>
      </c>
    </row>
    <row r="17" spans="2:2">
      <c r="B17" s="43" t="s">
        <v>174</v>
      </c>
    </row>
    <row r="18" spans="2:2">
      <c r="B18" s="43" t="s">
        <v>175</v>
      </c>
    </row>
    <row r="19" spans="2:2">
      <c r="B19" s="43" t="s">
        <v>176</v>
      </c>
    </row>
    <row r="20" spans="2:2">
      <c r="B20" s="43" t="s">
        <v>177</v>
      </c>
    </row>
    <row r="21" spans="2:2" ht="15.75" customHeight="1">
      <c r="B21" s="44"/>
    </row>
  </sheetData>
  <hyperlinks>
    <hyperlink ref="B2" r:id="rId1" xr:uid="{00000000-0004-0000-0600-000000000000}"/>
    <hyperlink ref="B3" r:id="rId2" xr:uid="{00000000-0004-0000-0600-000001000000}"/>
    <hyperlink ref="B4" r:id="rId3" xr:uid="{00000000-0004-0000-0600-000002000000}"/>
    <hyperlink ref="B5" r:id="rId4" xr:uid="{00000000-0004-0000-0600-000003000000}"/>
    <hyperlink ref="B6" r:id="rId5" xr:uid="{00000000-0004-0000-0600-000004000000}"/>
    <hyperlink ref="B7" r:id="rId6" xr:uid="{00000000-0004-0000-0600-000005000000}"/>
    <hyperlink ref="B8" r:id="rId7" xr:uid="{00000000-0004-0000-0600-000006000000}"/>
    <hyperlink ref="B9" r:id="rId8" xr:uid="{00000000-0004-0000-0600-000007000000}"/>
  </hyperlinks>
  <pageMargins left="0.7" right="0.7" top="0.75" bottom="0.75" header="0.3" footer="0.3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Alle skoler sat op i rækkefølge</vt:lpstr>
      <vt:lpstr>Universiteter</vt:lpstr>
      <vt:lpstr>Erhvervsakademier</vt:lpstr>
      <vt:lpstr>SOSU</vt:lpstr>
      <vt:lpstr>VUC</vt:lpstr>
      <vt:lpstr>Professionshøjskoler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Tine Dührr</cp:lastModifiedBy>
  <dcterms:created xsi:type="dcterms:W3CDTF">2020-11-24T13:40:18Z</dcterms:created>
  <dcterms:modified xsi:type="dcterms:W3CDTF">2020-11-24T13:40:18Z</dcterms:modified>
</cp:coreProperties>
</file>