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leehelton/Downloads/"/>
    </mc:Choice>
  </mc:AlternateContent>
  <xr:revisionPtr revIDLastSave="0" documentId="13_ncr:1_{3E7C10A6-955A-AF4C-A116-945C10FCCBA5}" xr6:coauthVersionLast="45" xr6:coauthVersionMax="45" xr10:uidLastSave="{00000000-0000-0000-0000-000000000000}"/>
  <bookViews>
    <workbookView xWindow="-34980" yWindow="460" windowWidth="30080" windowHeight="21060" tabRatio="500" xr2:uid="{00000000-000D-0000-FFFF-FFFF00000000}"/>
  </bookViews>
  <sheets>
    <sheet name="Lightbox" sheetId="9" r:id="rId1"/>
  </sheets>
  <definedNames>
    <definedName name="_xlnm._FilterDatabase" localSheetId="0" hidden="1">Lightbox!$B$21:$H$22</definedName>
    <definedName name="_xlnm.Print_Area" localSheetId="0">Lightbox!$A$1:$I$69</definedName>
    <definedName name="_xlnm.Print_Titles" localSheetId="0">Lightbox!$21:$21</definedName>
    <definedName name="Z_01C59BD0_E907_F541_B4F5_A59AC7F90141_.wvu.FilterData" localSheetId="0" hidden="1">Lightbox!$B$21:$H$22</definedName>
    <definedName name="Z_01C59BD0_E907_F541_B4F5_A59AC7F90141_.wvu.PrintArea" localSheetId="0" hidden="1">Lightbox!$A:$H</definedName>
    <definedName name="Z_01C59BD0_E907_F541_B4F5_A59AC7F90141_.wvu.PrintTitles" localSheetId="0" hidden="1">Lightbox!$21:$21</definedName>
  </definedNames>
  <calcPr calcId="191029"/>
  <customWorkbookViews>
    <customWorkbookView name="Filter List View" guid="{01C59BD0-E907-F541-B4F5-A59AC7F90141}" xWindow="32" yWindow="86" windowWidth="1508" windowHeight="1012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9" l="1"/>
  <c r="H57" i="9" s="1"/>
  <c r="H22" i="9" l="1"/>
  <c r="D25" i="9"/>
  <c r="F27" i="9" l="1"/>
  <c r="N47" i="9"/>
  <c r="N46" i="9" l="1"/>
  <c r="O42" i="9"/>
  <c r="L42" i="9"/>
  <c r="G42" i="9"/>
  <c r="H52" i="9" l="1"/>
  <c r="M38" i="9" l="1"/>
  <c r="L38" i="9" s="1"/>
  <c r="M39" i="9"/>
  <c r="L39" i="9" s="1"/>
  <c r="M40" i="9"/>
  <c r="L40" i="9" s="1"/>
  <c r="M41" i="9"/>
  <c r="L41" i="9" s="1"/>
  <c r="M43" i="9"/>
  <c r="L43" i="9" s="1"/>
  <c r="H42" i="9"/>
  <c r="N4" i="9"/>
  <c r="N3" i="9"/>
  <c r="N2" i="9"/>
  <c r="G38" i="9"/>
  <c r="G39" i="9"/>
  <c r="H39" i="9" s="1"/>
  <c r="G40" i="9"/>
  <c r="G41" i="9"/>
  <c r="H41" i="9" s="1"/>
  <c r="G43" i="9"/>
  <c r="M44" i="9"/>
  <c r="P43" i="9"/>
  <c r="P41" i="9"/>
  <c r="P40" i="9"/>
  <c r="P39" i="9"/>
  <c r="O40" i="9"/>
  <c r="O39" i="9"/>
  <c r="O41" i="9"/>
  <c r="O43" i="9"/>
  <c r="O38" i="9"/>
  <c r="R38" i="9" s="1"/>
  <c r="P38" i="9"/>
  <c r="H40" i="9" l="1"/>
  <c r="H43" i="9"/>
  <c r="H38" i="9"/>
  <c r="Q39" i="9"/>
  <c r="R39" i="9"/>
  <c r="Q43" i="9"/>
  <c r="Q40" i="9"/>
  <c r="R41" i="9"/>
  <c r="Q41" i="9"/>
  <c r="R43" i="9"/>
  <c r="Q38" i="9"/>
  <c r="G44" i="9"/>
  <c r="H53" i="9" s="1"/>
  <c r="L44" i="9"/>
  <c r="N44" i="9"/>
  <c r="R40" i="9"/>
  <c r="F25" i="9" l="1"/>
  <c r="G25" i="9"/>
  <c r="E25" i="9"/>
  <c r="F28" i="9" l="1"/>
  <c r="F29" i="9" s="1"/>
  <c r="H44" i="9" l="1"/>
  <c r="H54" i="9" l="1"/>
  <c r="H55" i="9" s="1"/>
  <c r="G45" i="9"/>
  <c r="H58" i="9" l="1"/>
  <c r="H59" i="9" s="1"/>
  <c r="H60" i="9" l="1"/>
</calcChain>
</file>

<file path=xl/sharedStrings.xml><?xml version="1.0" encoding="utf-8"?>
<sst xmlns="http://schemas.openxmlformats.org/spreadsheetml/2006/main" count="93" uniqueCount="84">
  <si>
    <t>School/Library Name:</t>
  </si>
  <si>
    <t>Contact Name:</t>
  </si>
  <si>
    <t>Ship To:</t>
  </si>
  <si>
    <t>Address:</t>
  </si>
  <si>
    <t>City, State, Zip:</t>
  </si>
  <si>
    <t>Special Instructions:</t>
  </si>
  <si>
    <t>Bill To:</t>
  </si>
  <si>
    <t>1 year</t>
  </si>
  <si>
    <t>K-2</t>
  </si>
  <si>
    <t xml:space="preserve"> 6-12</t>
  </si>
  <si>
    <t>Extended</t>
  </si>
  <si>
    <t>Grade Level</t>
  </si>
  <si>
    <t>Quantity</t>
  </si>
  <si>
    <t>Min</t>
  </si>
  <si>
    <t>Max</t>
  </si>
  <si>
    <t>Median</t>
  </si>
  <si>
    <t>Min x 3x discount</t>
  </si>
  <si>
    <t>Median - Min x 2x discount</t>
  </si>
  <si>
    <t>Max - Median x 1x reg price</t>
  </si>
  <si>
    <t>EyeDiscover</t>
  </si>
  <si>
    <t>Item</t>
  </si>
  <si>
    <t>3 year</t>
  </si>
  <si>
    <t>World Languages</t>
  </si>
  <si>
    <t>AV2 Fiction</t>
  </si>
  <si>
    <t>AV2 3-8</t>
  </si>
  <si>
    <t>Purchase Any 1 - $999 / year</t>
  </si>
  <si>
    <t>Discount</t>
  </si>
  <si>
    <t>boolean</t>
  </si>
  <si>
    <t>Max_bool</t>
  </si>
  <si>
    <t>PRICING LEVELS</t>
  </si>
  <si>
    <t>MAX PRICE LEVEL</t>
  </si>
  <si>
    <t>Discount?</t>
  </si>
  <si>
    <t>Quantity?</t>
  </si>
  <si>
    <t xml:space="preserve">Max </t>
  </si>
  <si>
    <t>Number of Schools</t>
  </si>
  <si>
    <t>Lightbox Total</t>
  </si>
  <si>
    <t>AV2 Total</t>
  </si>
  <si>
    <t>Grand Total</t>
  </si>
  <si>
    <t>Discount Eligible</t>
  </si>
  <si>
    <t>District/Multi-School Discount</t>
  </si>
  <si>
    <t xml:space="preserve"> 3-5</t>
  </si>
  <si>
    <t>Total Discounts</t>
  </si>
  <si>
    <t xml:space="preserve"> Individual Price</t>
  </si>
  <si>
    <t>Total Multi-Subscription Discounts</t>
  </si>
  <si>
    <t>Total Multi-Subscription and Multi-School Discounts</t>
  </si>
  <si>
    <t>Email:</t>
  </si>
  <si>
    <t>Phone Number:</t>
  </si>
  <si>
    <t xml:space="preserve">Sales Rep: </t>
  </si>
  <si>
    <t>339 Interactive eBooks</t>
  </si>
  <si>
    <t>449 Interactive eBooks</t>
  </si>
  <si>
    <t>233 Interactive eBooks</t>
  </si>
  <si>
    <t>Note:</t>
  </si>
  <si>
    <t>If you are interested in multi-subscription options for AV2 and Lightbox, please contact us to send you a multi-subscription quote for both AV2 and Lightbox which gives you even more discounts!</t>
  </si>
  <si>
    <t>150 Interactive eBooks</t>
  </si>
  <si>
    <t>1,100 Interactive Multi-Lingugal eBooks</t>
  </si>
  <si>
    <t>387 Interactive eBooks</t>
  </si>
  <si>
    <t>183 Interactive eBooks</t>
  </si>
  <si>
    <t>415 Interactive eBooks</t>
  </si>
  <si>
    <t>Purchase Any 2 - $1,500 / year (save 24%)</t>
  </si>
  <si>
    <t>Purchase All 3 - $1,750 / year (save 40%)</t>
  </si>
  <si>
    <t>5 - 20 Schools - additional 10% Discount</t>
  </si>
  <si>
    <t>21 - 50 Schools - additional 15% Discount</t>
  </si>
  <si>
    <t>51+ Schools - additional 20% Discount</t>
  </si>
  <si>
    <t>www.av2books.com</t>
  </si>
  <si>
    <t>www.openlightbox.com</t>
  </si>
  <si>
    <t>www.eyediscover.com</t>
  </si>
  <si>
    <t>www.av2languages.com</t>
  </si>
  <si>
    <t>For Product Videos and Demos, please visit the following websites:</t>
  </si>
  <si>
    <t>498 Interactive eBooks</t>
  </si>
  <si>
    <t>AV2 K-5</t>
  </si>
  <si>
    <t>AV2 K-2</t>
  </si>
  <si>
    <t>Lightbox QTY</t>
  </si>
  <si>
    <t>AV2 QTY</t>
  </si>
  <si>
    <t>Number of Buildings / Schools Purchasing</t>
  </si>
  <si>
    <t>2 Subscriptions</t>
  </si>
  <si>
    <t>3 Subscriptions</t>
  </si>
  <si>
    <t>Total Subscriptions</t>
  </si>
  <si>
    <t>Total Subscriptions by Building / School</t>
  </si>
  <si>
    <t>1 Subscription</t>
  </si>
  <si>
    <t>Subtotal</t>
  </si>
  <si>
    <t>Final Total with all Discounts</t>
  </si>
  <si>
    <t>AV2 Total after Discounts</t>
  </si>
  <si>
    <t>Lightbox Total after Discounts</t>
  </si>
  <si>
    <t>Number of Buildings /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</si>
</sst>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3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2"/>
      <color indexed="12"/>
      <name val="Arial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5" fillId="0" borderId="0" applyFont="0" applyFill="0" applyBorder="0" applyAlignment="0" applyProtection="0"/>
  </cellStyleXfs>
  <cellXfs count="153">
    <xf numFmtId="0" fontId="0" fillId="0" borderId="0" xfId="0"/>
    <xf numFmtId="164" fontId="2" fillId="0" borderId="0" xfId="1" applyNumberFormat="1" applyFont="1" applyFill="1" applyBorder="1" applyAlignment="1"/>
    <xf numFmtId="0" fontId="2" fillId="0" borderId="0" xfId="0" applyFont="1" applyFill="1" applyBorder="1"/>
    <xf numFmtId="0" fontId="6" fillId="0" borderId="0" xfId="0" applyFont="1" applyBorder="1" applyAlignment="1">
      <alignment horizontal="center" wrapText="1"/>
    </xf>
    <xf numFmtId="43" fontId="2" fillId="0" borderId="0" xfId="1" applyFont="1" applyFill="1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3" fillId="0" borderId="0" xfId="2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2" applyNumberFormat="1" applyFont="1" applyFill="1" applyBorder="1" applyAlignment="1" applyProtection="1">
      <alignment horizontal="center" vertical="top"/>
    </xf>
    <xf numFmtId="1" fontId="6" fillId="0" borderId="0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3" fillId="0" borderId="0" xfId="0" applyFont="1" applyBorder="1" applyAlignment="1">
      <alignment horizontal="left" wrapText="1"/>
    </xf>
    <xf numFmtId="1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wrapText="1"/>
      <protection hidden="1"/>
    </xf>
    <xf numFmtId="1" fontId="26" fillId="0" borderId="0" xfId="0" applyNumberFormat="1" applyFont="1" applyBorder="1" applyAlignment="1" applyProtection="1">
      <alignment horizontal="center" wrapText="1"/>
      <protection hidden="1"/>
    </xf>
    <xf numFmtId="0" fontId="26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1" fillId="0" borderId="0" xfId="2" applyFont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0" fillId="0" borderId="0" xfId="0" applyNumberFormat="1"/>
    <xf numFmtId="165" fontId="6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24" fillId="0" borderId="0" xfId="0" applyFont="1" applyBorder="1" applyAlignment="1">
      <alignment horizontal="center" wrapText="1"/>
    </xf>
    <xf numFmtId="165" fontId="24" fillId="0" borderId="0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1" fontId="12" fillId="0" borderId="1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1" fontId="16" fillId="0" borderId="3" xfId="4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165" fontId="12" fillId="0" borderId="11" xfId="4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165" fontId="16" fillId="0" borderId="3" xfId="4" applyNumberFormat="1" applyFont="1" applyFill="1" applyBorder="1" applyAlignment="1">
      <alignment horizontal="center" vertical="center" wrapText="1"/>
    </xf>
    <xf numFmtId="165" fontId="16" fillId="0" borderId="4" xfId="4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65" fontId="16" fillId="4" borderId="15" xfId="4" applyNumberFormat="1" applyFont="1" applyFill="1" applyBorder="1" applyAlignment="1">
      <alignment horizontal="center" vertical="center" wrapText="1"/>
    </xf>
    <xf numFmtId="165" fontId="16" fillId="4" borderId="0" xfId="4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9" fontId="17" fillId="0" borderId="25" xfId="0" applyNumberFormat="1" applyFont="1" applyFill="1" applyBorder="1" applyAlignment="1">
      <alignment horizontal="center" vertical="center"/>
    </xf>
    <xf numFmtId="165" fontId="17" fillId="0" borderId="26" xfId="0" applyNumberFormat="1" applyFont="1" applyFill="1" applyBorder="1" applyAlignment="1">
      <alignment horizontal="center" vertical="center"/>
    </xf>
    <xf numFmtId="165" fontId="17" fillId="4" borderId="28" xfId="0" applyNumberFormat="1" applyFont="1" applyFill="1" applyBorder="1" applyAlignment="1">
      <alignment horizontal="center" vertical="center"/>
    </xf>
    <xf numFmtId="165" fontId="17" fillId="4" borderId="2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 wrapText="1"/>
    </xf>
    <xf numFmtId="0" fontId="12" fillId="0" borderId="12" xfId="4" applyNumberFormat="1" applyFont="1" applyFill="1" applyBorder="1" applyAlignment="1">
      <alignment horizontal="center" vertical="center" wrapText="1"/>
    </xf>
    <xf numFmtId="0" fontId="12" fillId="0" borderId="7" xfId="4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32" fillId="2" borderId="16" xfId="0" applyNumberFormat="1" applyFont="1" applyFill="1" applyBorder="1" applyAlignment="1">
      <alignment horizontal="center" vertical="center" wrapText="1"/>
    </xf>
    <xf numFmtId="1" fontId="32" fillId="2" borderId="12" xfId="0" applyNumberFormat="1" applyFont="1" applyFill="1" applyBorder="1" applyAlignment="1">
      <alignment horizontal="center" vertical="center" wrapText="1"/>
    </xf>
    <xf numFmtId="1" fontId="32" fillId="2" borderId="7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4" builtinId="4"/>
    <cellStyle name="Hyperlink" xfId="2" builtinId="8"/>
    <cellStyle name="Normal" xfId="0" builtinId="0"/>
    <cellStyle name="Normal 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1554480</xdr:colOff>
      <xdr:row>1</xdr:row>
      <xdr:rowOff>27940</xdr:rowOff>
    </xdr:from>
    <xdr:ext cx="11094720" cy="7874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C214D68-CB10-4149-B39E-DD3A751B4ED5}"/>
            </a:ext>
          </a:extLst>
        </xdr:cNvPr>
        <xdr:cNvSpPr txBox="1"/>
      </xdr:nvSpPr>
      <xdr:spPr>
        <a:xfrm>
          <a:off x="1554480" y="373380"/>
          <a:ext cx="1109472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3600" b="1">
              <a:latin typeface="Arial"/>
              <a:cs typeface="Arial"/>
            </a:rPr>
            <a:t>SUBSCRIPTION ORDER FORM</a:t>
          </a:r>
        </a:p>
      </xdr:txBody>
    </xdr:sp>
    <xdr:clientData/>
  </xdr:oneCellAnchor>
  <xdr:oneCellAnchor>
    <xdr:from>
      <xdr:col>5</xdr:col>
      <xdr:colOff>1013460</xdr:colOff>
      <xdr:row>6</xdr:row>
      <xdr:rowOff>99060</xdr:rowOff>
    </xdr:from>
    <xdr:ext cx="625053" cy="30777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85F2F7-C590-D54A-8852-626E1D52C602}"/>
            </a:ext>
          </a:extLst>
        </xdr:cNvPr>
        <xdr:cNvSpPr txBox="1"/>
      </xdr:nvSpPr>
      <xdr:spPr>
        <a:xfrm>
          <a:off x="8938260" y="1673860"/>
          <a:ext cx="625053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/>
              <a:cs typeface="Arial"/>
            </a:rPr>
            <a:t>Date</a:t>
          </a:r>
          <a:r>
            <a:rPr lang="en-US" sz="1200" b="1">
              <a:latin typeface="Arial"/>
              <a:cs typeface="Arial"/>
            </a:rPr>
            <a:t>:</a:t>
          </a:r>
        </a:p>
      </xdr:txBody>
    </xdr:sp>
    <xdr:clientData/>
  </xdr:oneCellAnchor>
  <xdr:oneCellAnchor>
    <xdr:from>
      <xdr:col>1</xdr:col>
      <xdr:colOff>875030</xdr:colOff>
      <xdr:row>5</xdr:row>
      <xdr:rowOff>31750</xdr:rowOff>
    </xdr:from>
    <xdr:ext cx="9926320" cy="35407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9D349-74F5-224B-BB49-7057894A79C6}"/>
            </a:ext>
          </a:extLst>
        </xdr:cNvPr>
        <xdr:cNvSpPr txBox="1"/>
      </xdr:nvSpPr>
      <xdr:spPr>
        <a:xfrm>
          <a:off x="2462530" y="952500"/>
          <a:ext cx="9926320" cy="3540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lang="en-US" sz="1200" b="1" i="0">
              <a:latin typeface=""/>
            </a:rPr>
            <a:t>SMARTBOOK MEDIA INC.  </a:t>
          </a:r>
          <a:r>
            <a:rPr lang="en-US" sz="1200">
              <a:latin typeface=""/>
            </a:rPr>
            <a:t>276 5th Ave, Suite 704 #917, New York, NY 10001    </a:t>
          </a:r>
          <a:r>
            <a:rPr lang="en-US" sz="1200" b="1" i="0">
              <a:latin typeface=""/>
            </a:rPr>
            <a:t>Toll-Free </a:t>
          </a:r>
          <a:r>
            <a:rPr lang="en-US" sz="1200">
              <a:latin typeface=""/>
            </a:rPr>
            <a:t>1-866-649-3445   </a:t>
          </a:r>
          <a:r>
            <a:rPr lang="en-US" sz="1200" b="1" i="0">
              <a:latin typeface=""/>
            </a:rPr>
            <a:t>Fax</a:t>
          </a:r>
          <a:r>
            <a:rPr lang="en-US" sz="1200">
              <a:latin typeface=""/>
            </a:rPr>
            <a:t> 1-866-449-3445   </a:t>
          </a:r>
        </a:p>
        <a:p>
          <a:pPr algn="ctr"/>
          <a:r>
            <a:rPr lang="en-US" sz="1200" b="0" i="1">
              <a:latin typeface=""/>
            </a:rPr>
            <a:t>9:00 am - 5:00 pm Eastern Standard Time   — or email us at </a:t>
          </a:r>
          <a:r>
            <a:rPr lang="en-US" sz="1200">
              <a:latin typeface=""/>
            </a:rPr>
            <a:t>orders@openlightbox.com </a:t>
          </a:r>
          <a:r>
            <a:rPr lang="en-US" sz="1200" b="0" i="1">
              <a:latin typeface=""/>
            </a:rPr>
            <a:t>24 Hours</a:t>
          </a:r>
          <a:r>
            <a:rPr lang="en-US" sz="1200" b="0" i="1" baseline="0">
              <a:latin typeface=""/>
            </a:rPr>
            <a:t> a Day  7 Days a Week!</a:t>
          </a:r>
          <a:endParaRPr lang="en-US" sz="1200" b="0" i="1">
            <a:latin typeface=""/>
          </a:endParaRPr>
        </a:p>
      </xdr:txBody>
    </xdr:sp>
    <xdr:clientData/>
  </xdr:oneCellAnchor>
  <xdr:twoCellAnchor editAs="oneCell">
    <xdr:from>
      <xdr:col>0</xdr:col>
      <xdr:colOff>762000</xdr:colOff>
      <xdr:row>1</xdr:row>
      <xdr:rowOff>109220</xdr:rowOff>
    </xdr:from>
    <xdr:to>
      <xdr:col>1</xdr:col>
      <xdr:colOff>1327415</xdr:colOff>
      <xdr:row>3</xdr:row>
      <xdr:rowOff>175260</xdr:rowOff>
    </xdr:to>
    <xdr:pic>
      <xdr:nvPicPr>
        <xdr:cNvPr id="9510" name="Picture 1">
          <a:extLst>
            <a:ext uri="{FF2B5EF4-FFF2-40B4-BE49-F238E27FC236}">
              <a16:creationId xmlns:a16="http://schemas.microsoft.com/office/drawing/2014/main" id="{528D6D43-BCA7-984D-83E3-5EED8FCFA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620"/>
          <a:ext cx="2279915" cy="44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1564640</xdr:colOff>
      <xdr:row>16</xdr:row>
      <xdr:rowOff>323850</xdr:rowOff>
    </xdr:from>
    <xdr:ext cx="11125200" cy="49022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79951F-9A05-B04F-8A68-B91464800E80}"/>
            </a:ext>
          </a:extLst>
        </xdr:cNvPr>
        <xdr:cNvSpPr txBox="1"/>
      </xdr:nvSpPr>
      <xdr:spPr>
        <a:xfrm>
          <a:off x="1564640" y="5530850"/>
          <a:ext cx="11125200" cy="490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>
              <a:latin typeface="Arial"/>
              <a:cs typeface="Arial"/>
            </a:rPr>
            <a:t>LIGHTBOX SUBSCRIPTION PRICING</a:t>
          </a:r>
        </a:p>
      </xdr:txBody>
    </xdr:sp>
    <xdr:clientData/>
  </xdr:oneCellAnchor>
  <xdr:oneCellAnchor>
    <xdr:from>
      <xdr:col>0</xdr:col>
      <xdr:colOff>1574800</xdr:colOff>
      <xdr:row>31</xdr:row>
      <xdr:rowOff>118110</xdr:rowOff>
    </xdr:from>
    <xdr:ext cx="11112500" cy="71374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57E28FB-DD50-2040-A050-A2F357952A10}"/>
            </a:ext>
          </a:extLst>
        </xdr:cNvPr>
        <xdr:cNvSpPr txBox="1"/>
      </xdr:nvSpPr>
      <xdr:spPr>
        <a:xfrm>
          <a:off x="1574800" y="9770110"/>
          <a:ext cx="11112500" cy="713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>
              <a:latin typeface="Arial"/>
              <a:cs typeface="Arial"/>
            </a:rPr>
            <a:t>AV2 SUBSCRIPTION PRICING</a:t>
          </a:r>
        </a:p>
        <a:p>
          <a:pPr algn="ctr"/>
          <a:r>
            <a:rPr lang="en-US" sz="1600" b="1">
              <a:latin typeface="Arial"/>
              <a:cs typeface="Arial"/>
            </a:rPr>
            <a:t>Purchase any Lightbox Subscription and save 20% on any AV2 Subscription</a:t>
          </a:r>
        </a:p>
      </xdr:txBody>
    </xdr:sp>
    <xdr:clientData/>
  </xdr:oneCellAnchor>
  <xdr:oneCellAnchor>
    <xdr:from>
      <xdr:col>0</xdr:col>
      <xdr:colOff>1181100</xdr:colOff>
      <xdr:row>48</xdr:row>
      <xdr:rowOff>10160</xdr:rowOff>
    </xdr:from>
    <xdr:ext cx="12103100" cy="49022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A68B40D-8BF6-3145-B400-A37B0CD5D856}"/>
            </a:ext>
          </a:extLst>
        </xdr:cNvPr>
        <xdr:cNvSpPr txBox="1"/>
      </xdr:nvSpPr>
      <xdr:spPr>
        <a:xfrm>
          <a:off x="1181100" y="14069060"/>
          <a:ext cx="12103100" cy="490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>
              <a:latin typeface="Arial"/>
              <a:cs typeface="Arial"/>
            </a:rPr>
            <a:t>DISTRICT</a:t>
          </a:r>
          <a:r>
            <a:rPr lang="en-US" sz="2400" b="1" baseline="0">
              <a:latin typeface="Arial"/>
              <a:cs typeface="Arial"/>
            </a:rPr>
            <a:t> / MULTI-SCHOOL DISCOUNTS</a:t>
          </a:r>
          <a:endParaRPr lang="en-US" sz="2400" b="1">
            <a:latin typeface="Arial"/>
            <a:cs typeface="Arial"/>
          </a:endParaRPr>
        </a:p>
      </xdr:txBody>
    </xdr:sp>
    <xdr:clientData/>
  </xdr:oneCellAnchor>
  <xdr:twoCellAnchor editAs="oneCell">
    <xdr:from>
      <xdr:col>7</xdr:col>
      <xdr:colOff>495300</xdr:colOff>
      <xdr:row>1</xdr:row>
      <xdr:rowOff>86360</xdr:rowOff>
    </xdr:from>
    <xdr:to>
      <xdr:col>7</xdr:col>
      <xdr:colOff>1511300</xdr:colOff>
      <xdr:row>4</xdr:row>
      <xdr:rowOff>43180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0930B-C7FB-764B-BBBB-443E17D6A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238760"/>
          <a:ext cx="1016000" cy="52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yediscover.com/" TargetMode="External"/><Relationship Id="rId2" Type="http://schemas.openxmlformats.org/officeDocument/2006/relationships/hyperlink" Target="http://www.openlightbox.com/" TargetMode="External"/><Relationship Id="rId1" Type="http://schemas.openxmlformats.org/officeDocument/2006/relationships/hyperlink" Target="http://www.av2books.com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av2languag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69"/>
  <sheetViews>
    <sheetView tabSelected="1" view="pageLayout" zoomScaleNormal="100" workbookViewId="0">
      <selection activeCell="E7" sqref="E7"/>
    </sheetView>
  </sheetViews>
  <sheetFormatPr baseColWidth="10" defaultColWidth="10.33203125" defaultRowHeight="12" customHeight="1" x14ac:dyDescent="0.15"/>
  <cols>
    <col min="1" max="1" width="22.5" style="3" customWidth="1"/>
    <col min="2" max="2" width="20.83203125" style="14" customWidth="1"/>
    <col min="3" max="4" width="20.83203125" style="3" customWidth="1"/>
    <col min="5" max="5" width="23" style="3" customWidth="1"/>
    <col min="6" max="6" width="20.83203125" style="3" customWidth="1"/>
    <col min="7" max="7" width="21.33203125" style="3" customWidth="1"/>
    <col min="8" max="8" width="20.83203125" style="3" customWidth="1"/>
    <col min="9" max="9" width="21" style="3" customWidth="1"/>
    <col min="10" max="10" width="19" style="3" hidden="1" customWidth="1"/>
    <col min="11" max="11" width="27.33203125" style="28" hidden="1" customWidth="1"/>
    <col min="12" max="12" width="16.33203125" style="28" hidden="1" customWidth="1"/>
    <col min="13" max="14" width="10.33203125" style="28" hidden="1" customWidth="1"/>
    <col min="15" max="15" width="26.5" style="28" hidden="1" customWidth="1"/>
    <col min="16" max="19" width="10.33203125" style="28" hidden="1" customWidth="1"/>
    <col min="20" max="16384" width="10.33203125" style="3"/>
  </cols>
  <sheetData>
    <row r="2" spans="1:19" ht="15" customHeight="1" x14ac:dyDescent="0.15">
      <c r="A2" s="24"/>
      <c r="B2" s="12"/>
      <c r="C2" s="24"/>
      <c r="D2" s="24"/>
      <c r="E2" s="24"/>
      <c r="F2" s="24"/>
      <c r="G2" s="24"/>
      <c r="H2" s="24"/>
      <c r="I2" s="24"/>
      <c r="J2" s="24"/>
      <c r="K2" s="27"/>
      <c r="L2" s="27"/>
      <c r="M2" s="28" t="s">
        <v>13</v>
      </c>
      <c r="N2" s="29">
        <f>MIN(D22:D24)</f>
        <v>0</v>
      </c>
      <c r="O2" s="28" t="s">
        <v>16</v>
      </c>
    </row>
    <row r="3" spans="1:19" s="44" customFormat="1" ht="15" customHeight="1" x14ac:dyDescent="0.15">
      <c r="A3" s="39"/>
      <c r="B3" s="40"/>
      <c r="C3" s="39"/>
      <c r="D3" s="39"/>
      <c r="E3" s="39"/>
      <c r="F3" s="39"/>
      <c r="G3" s="39"/>
      <c r="H3" s="39"/>
      <c r="I3" s="39"/>
      <c r="J3" s="39"/>
      <c r="K3" s="41"/>
      <c r="L3" s="41"/>
      <c r="M3" s="42" t="s">
        <v>15</v>
      </c>
      <c r="N3" s="43">
        <f>MEDIAN(D22,D23,D24)</f>
        <v>0</v>
      </c>
      <c r="O3" s="42" t="s">
        <v>17</v>
      </c>
      <c r="P3" s="42"/>
      <c r="Q3" s="42"/>
      <c r="R3" s="42"/>
      <c r="S3" s="42"/>
    </row>
    <row r="4" spans="1:19" ht="15" customHeight="1" x14ac:dyDescent="0.15">
      <c r="A4" s="10"/>
      <c r="B4" s="12"/>
      <c r="C4" s="10"/>
      <c r="D4" s="10"/>
      <c r="E4" s="10"/>
      <c r="F4" s="10"/>
      <c r="G4" s="10"/>
      <c r="H4" s="10"/>
      <c r="I4" s="10"/>
      <c r="J4" s="22"/>
      <c r="K4" s="27"/>
      <c r="L4" s="27"/>
      <c r="M4" s="28" t="s">
        <v>14</v>
      </c>
      <c r="N4" s="29">
        <f>MAX(D22:D24)</f>
        <v>0</v>
      </c>
      <c r="O4" s="28" t="s">
        <v>18</v>
      </c>
    </row>
    <row r="5" spans="1:19" ht="15" customHeight="1" x14ac:dyDescent="0.15">
      <c r="A5" s="10"/>
      <c r="B5" s="12"/>
      <c r="C5" s="10"/>
      <c r="D5" s="10"/>
      <c r="E5" s="10"/>
      <c r="F5" s="10"/>
      <c r="G5" s="10"/>
      <c r="H5" s="10"/>
      <c r="I5" s="10"/>
      <c r="J5" s="22"/>
      <c r="K5" s="27"/>
      <c r="L5" s="27"/>
      <c r="M5" s="27"/>
    </row>
    <row r="6" spans="1:19" s="9" customFormat="1" ht="36" customHeight="1" x14ac:dyDescent="0.15">
      <c r="A6" s="10"/>
      <c r="B6" s="12"/>
      <c r="C6" s="10"/>
      <c r="D6" s="10"/>
      <c r="E6" s="10"/>
      <c r="F6" s="10"/>
      <c r="G6" s="10"/>
      <c r="H6" s="10"/>
      <c r="I6" s="10"/>
      <c r="J6" s="22"/>
      <c r="K6" s="27"/>
      <c r="L6" s="27"/>
      <c r="M6" s="27"/>
      <c r="N6" s="30"/>
      <c r="O6" s="30"/>
      <c r="P6" s="30"/>
      <c r="Q6" s="28"/>
      <c r="R6" s="30"/>
      <c r="S6" s="30"/>
    </row>
    <row r="7" spans="1:19" s="9" customFormat="1" ht="29" customHeight="1" x14ac:dyDescent="0.2">
      <c r="A7" s="10"/>
      <c r="B7" s="12"/>
      <c r="C7" s="10"/>
      <c r="D7" s="10"/>
      <c r="E7" s="10"/>
      <c r="F7" s="10"/>
      <c r="G7" s="129"/>
      <c r="H7" s="130"/>
      <c r="I7" s="10"/>
      <c r="J7" s="22"/>
      <c r="K7" s="27"/>
      <c r="L7" s="27"/>
      <c r="M7" s="27"/>
      <c r="N7" s="27"/>
      <c r="O7" s="27"/>
      <c r="P7" s="30"/>
      <c r="Q7" s="30"/>
      <c r="R7" s="30"/>
      <c r="S7" s="30"/>
    </row>
    <row r="8" spans="1:19" s="9" customFormat="1" ht="29" customHeight="1" x14ac:dyDescent="0.2">
      <c r="A8" s="10"/>
      <c r="B8" s="12"/>
      <c r="C8" s="10"/>
      <c r="D8" s="10"/>
      <c r="E8" s="10"/>
      <c r="F8" s="10"/>
      <c r="G8" s="10"/>
      <c r="H8" s="10"/>
      <c r="I8" s="10"/>
      <c r="J8" s="22"/>
      <c r="K8" s="27"/>
      <c r="L8" s="27"/>
      <c r="M8" s="27"/>
      <c r="N8" s="30"/>
      <c r="O8" s="30"/>
      <c r="P8" s="30"/>
      <c r="Q8" s="30"/>
      <c r="R8" s="30"/>
      <c r="S8" s="30"/>
    </row>
    <row r="9" spans="1:19" s="9" customFormat="1" ht="29" customHeight="1" x14ac:dyDescent="0.2">
      <c r="A9" s="15" t="s">
        <v>6</v>
      </c>
      <c r="B9" s="10"/>
      <c r="C9" s="24"/>
      <c r="D9" s="24"/>
      <c r="E9" s="18" t="s">
        <v>2</v>
      </c>
      <c r="F9" s="24"/>
      <c r="G9" s="24"/>
      <c r="H9" s="24"/>
      <c r="I9" s="24"/>
      <c r="J9" s="22"/>
      <c r="K9" s="27"/>
      <c r="L9" s="27"/>
      <c r="M9" s="27"/>
      <c r="N9" s="30"/>
      <c r="O9" s="30"/>
      <c r="P9" s="30"/>
      <c r="Q9" s="30"/>
      <c r="R9" s="30"/>
      <c r="S9" s="30"/>
    </row>
    <row r="10" spans="1:19" s="11" customFormat="1" ht="29" customHeight="1" x14ac:dyDescent="0.2">
      <c r="A10" s="16" t="s">
        <v>0</v>
      </c>
      <c r="B10" s="109"/>
      <c r="C10" s="110"/>
      <c r="D10" s="111"/>
      <c r="E10" s="19" t="s">
        <v>0</v>
      </c>
      <c r="F10" s="133"/>
      <c r="G10" s="134"/>
      <c r="H10" s="135"/>
      <c r="I10"/>
      <c r="J10" s="22"/>
      <c r="K10" s="30"/>
      <c r="L10" s="30"/>
      <c r="M10" s="30"/>
      <c r="N10" s="31"/>
      <c r="O10" s="31"/>
      <c r="P10" s="31"/>
      <c r="Q10" s="30"/>
      <c r="R10" s="31"/>
      <c r="S10" s="31"/>
    </row>
    <row r="11" spans="1:19" s="11" customFormat="1" ht="29" customHeight="1" x14ac:dyDescent="0.2">
      <c r="A11" s="16" t="s">
        <v>1</v>
      </c>
      <c r="B11" s="109"/>
      <c r="C11" s="110"/>
      <c r="D11" s="111"/>
      <c r="E11" s="19" t="s">
        <v>1</v>
      </c>
      <c r="F11" s="133"/>
      <c r="G11" s="134"/>
      <c r="H11" s="135"/>
      <c r="I11"/>
      <c r="J11" s="9"/>
      <c r="K11" s="30"/>
      <c r="L11" s="30"/>
      <c r="M11" s="30"/>
      <c r="N11" s="31"/>
      <c r="O11" s="31"/>
      <c r="P11" s="31"/>
      <c r="Q11" s="31"/>
      <c r="R11" s="31"/>
      <c r="S11" s="31"/>
    </row>
    <row r="12" spans="1:19" s="11" customFormat="1" ht="29" customHeight="1" x14ac:dyDescent="0.2">
      <c r="A12" s="16" t="s">
        <v>3</v>
      </c>
      <c r="B12" s="109"/>
      <c r="C12" s="110"/>
      <c r="D12" s="111"/>
      <c r="E12" s="19" t="s">
        <v>3</v>
      </c>
      <c r="F12" s="133"/>
      <c r="G12" s="134"/>
      <c r="H12" s="135"/>
      <c r="I12"/>
      <c r="J12" s="9"/>
      <c r="K12" s="30"/>
      <c r="L12" s="30"/>
      <c r="M12" s="30"/>
      <c r="N12" s="31"/>
      <c r="O12" s="31"/>
      <c r="P12" s="31"/>
      <c r="Q12" s="31"/>
      <c r="R12" s="31"/>
      <c r="S12" s="31"/>
    </row>
    <row r="13" spans="1:19" s="11" customFormat="1" ht="29" customHeight="1" x14ac:dyDescent="0.2">
      <c r="A13" s="16" t="s">
        <v>4</v>
      </c>
      <c r="B13" s="109"/>
      <c r="C13" s="110"/>
      <c r="D13" s="111"/>
      <c r="E13" s="19" t="s">
        <v>4</v>
      </c>
      <c r="F13" s="133"/>
      <c r="G13" s="134"/>
      <c r="H13" s="135"/>
      <c r="I13"/>
      <c r="J13" s="9"/>
      <c r="K13" s="30"/>
      <c r="L13" s="30"/>
      <c r="M13" s="30"/>
      <c r="N13" s="31"/>
      <c r="O13" s="31"/>
      <c r="P13" s="31"/>
      <c r="Q13" s="31"/>
      <c r="R13" s="31"/>
      <c r="S13" s="31"/>
    </row>
    <row r="14" spans="1:19" s="11" customFormat="1" ht="37" customHeight="1" x14ac:dyDescent="0.2">
      <c r="A14" s="16" t="s">
        <v>45</v>
      </c>
      <c r="B14" s="109"/>
      <c r="C14" s="110"/>
      <c r="D14" s="111"/>
      <c r="E14" s="20" t="s">
        <v>5</v>
      </c>
      <c r="F14" s="136"/>
      <c r="G14" s="137"/>
      <c r="H14" s="138"/>
      <c r="I14"/>
      <c r="J14" s="9"/>
      <c r="K14" s="30"/>
      <c r="L14" s="30"/>
      <c r="M14" s="30"/>
      <c r="N14" s="31"/>
      <c r="O14" s="31"/>
      <c r="P14" s="31"/>
      <c r="Q14" s="31"/>
      <c r="R14" s="31"/>
      <c r="S14" s="31"/>
    </row>
    <row r="15" spans="1:19" s="11" customFormat="1" ht="29" customHeight="1" x14ac:dyDescent="0.2">
      <c r="A15" s="16" t="s">
        <v>46</v>
      </c>
      <c r="B15" s="109"/>
      <c r="C15" s="110"/>
      <c r="D15" s="111"/>
      <c r="E15" s="20" t="s">
        <v>47</v>
      </c>
      <c r="F15" s="114"/>
      <c r="G15" s="115"/>
      <c r="H15" s="116"/>
      <c r="I15"/>
      <c r="J15" s="9"/>
      <c r="K15" s="30"/>
      <c r="L15" s="30"/>
      <c r="M15" s="30"/>
      <c r="N15" s="31"/>
      <c r="O15" s="31"/>
      <c r="P15" s="31"/>
      <c r="Q15" s="31"/>
      <c r="R15" s="31"/>
      <c r="S15" s="31"/>
    </row>
    <row r="16" spans="1:19" s="11" customFormat="1" ht="34" x14ac:dyDescent="0.2">
      <c r="A16" s="68" t="s">
        <v>73</v>
      </c>
      <c r="B16" s="67">
        <v>0</v>
      </c>
      <c r="C16" s="38"/>
      <c r="D16" s="38"/>
      <c r="G16" s="38"/>
      <c r="H16" s="38"/>
      <c r="I16"/>
      <c r="J16" s="9"/>
      <c r="K16" s="30"/>
      <c r="L16" s="30"/>
      <c r="M16" s="30"/>
      <c r="N16" s="31"/>
      <c r="O16" s="31"/>
      <c r="P16" s="31"/>
      <c r="Q16" s="31"/>
      <c r="R16" s="31"/>
      <c r="S16" s="31"/>
    </row>
    <row r="17" spans="1:20" s="11" customFormat="1" ht="29" customHeight="1" x14ac:dyDescent="0.2">
      <c r="A17" s="16"/>
      <c r="B17" s="38"/>
      <c r="C17" s="38"/>
      <c r="D17" s="38"/>
      <c r="E17" s="20"/>
      <c r="F17" s="38"/>
      <c r="G17" s="38"/>
      <c r="H17" s="38"/>
      <c r="I17"/>
      <c r="J17" s="9"/>
      <c r="K17" s="30"/>
      <c r="L17" s="30"/>
      <c r="M17" s="30"/>
      <c r="N17" s="31"/>
      <c r="O17" s="31"/>
      <c r="P17" s="31"/>
      <c r="Q17" s="31"/>
      <c r="R17" s="31"/>
      <c r="S17" s="31"/>
    </row>
    <row r="18" spans="1:20" ht="15" customHeight="1" x14ac:dyDescent="0.15">
      <c r="B18" s="13"/>
      <c r="C18" s="8"/>
      <c r="D18" s="21"/>
      <c r="E18" s="6"/>
      <c r="F18" s="6"/>
      <c r="G18" s="9"/>
      <c r="H18" s="9"/>
      <c r="I18" s="9"/>
      <c r="J18" s="9"/>
      <c r="K18" s="30"/>
      <c r="L18" s="30"/>
      <c r="M18" s="30"/>
      <c r="P18" s="30"/>
      <c r="Q18" s="31"/>
      <c r="T18" s="9"/>
    </row>
    <row r="19" spans="1:20" ht="16" x14ac:dyDescent="0.2">
      <c r="B19" s="17"/>
      <c r="C19" s="1"/>
      <c r="D19" s="7"/>
      <c r="E19" s="2"/>
      <c r="F19" s="7"/>
      <c r="G19" s="2"/>
      <c r="H19" s="4"/>
      <c r="I19" s="9"/>
      <c r="J19" s="9"/>
      <c r="K19" s="30"/>
      <c r="L19" s="30"/>
    </row>
    <row r="20" spans="1:20" ht="16" x14ac:dyDescent="0.2">
      <c r="B20" s="127"/>
      <c r="C20" s="125" t="s">
        <v>11</v>
      </c>
      <c r="D20" s="123" t="s">
        <v>12</v>
      </c>
      <c r="E20" s="142" t="s">
        <v>83</v>
      </c>
      <c r="F20" s="143"/>
      <c r="G20" s="143"/>
      <c r="H20" s="125" t="s">
        <v>77</v>
      </c>
      <c r="I20" s="9"/>
      <c r="J20" s="9"/>
      <c r="K20" s="30"/>
      <c r="L20" s="30"/>
    </row>
    <row r="21" spans="1:20" s="5" customFormat="1" ht="24" customHeight="1" x14ac:dyDescent="0.2">
      <c r="B21" s="128"/>
      <c r="C21" s="126"/>
      <c r="D21" s="124"/>
      <c r="E21" s="26" t="s">
        <v>78</v>
      </c>
      <c r="F21" s="58" t="s">
        <v>74</v>
      </c>
      <c r="G21" s="69" t="s">
        <v>75</v>
      </c>
      <c r="H21" s="126"/>
      <c r="I21" s="4"/>
      <c r="J21" s="4"/>
      <c r="K21" s="30"/>
      <c r="L21" s="30"/>
      <c r="M21" s="28"/>
      <c r="N21" s="32"/>
      <c r="O21" s="32"/>
      <c r="P21" s="32"/>
      <c r="Q21" s="28"/>
      <c r="R21" s="32"/>
      <c r="S21" s="32"/>
    </row>
    <row r="22" spans="1:20" ht="27" customHeight="1" x14ac:dyDescent="0.2">
      <c r="B22" s="25" t="s">
        <v>48</v>
      </c>
      <c r="C22" s="62" t="s">
        <v>8</v>
      </c>
      <c r="D22" s="63">
        <v>0</v>
      </c>
      <c r="E22" s="117">
        <v>0</v>
      </c>
      <c r="F22" s="120">
        <v>0</v>
      </c>
      <c r="G22" s="139">
        <v>0</v>
      </c>
      <c r="H22" s="150">
        <f>SUM(E21:G23)</f>
        <v>0</v>
      </c>
      <c r="I22" s="5"/>
      <c r="J22" s="5"/>
      <c r="K22" s="33"/>
      <c r="L22" s="33"/>
    </row>
    <row r="23" spans="1:20" ht="27" customHeight="1" x14ac:dyDescent="0.2">
      <c r="B23" s="25" t="s">
        <v>49</v>
      </c>
      <c r="C23" s="62" t="s">
        <v>40</v>
      </c>
      <c r="D23" s="63">
        <v>0</v>
      </c>
      <c r="E23" s="118"/>
      <c r="F23" s="121"/>
      <c r="G23" s="140"/>
      <c r="H23" s="151"/>
      <c r="I23" s="5"/>
      <c r="J23" s="5"/>
      <c r="K23" s="33"/>
      <c r="L23" s="33"/>
    </row>
    <row r="24" spans="1:20" ht="27" customHeight="1" x14ac:dyDescent="0.2">
      <c r="B24" s="25" t="s">
        <v>50</v>
      </c>
      <c r="C24" s="66" t="s">
        <v>9</v>
      </c>
      <c r="D24" s="63">
        <v>0</v>
      </c>
      <c r="E24" s="119"/>
      <c r="F24" s="122"/>
      <c r="G24" s="141"/>
      <c r="H24" s="152"/>
      <c r="I24" s="5"/>
      <c r="J24" s="5"/>
      <c r="K24" s="33"/>
      <c r="L24" s="33"/>
    </row>
    <row r="25" spans="1:20" ht="27" customHeight="1" x14ac:dyDescent="0.15">
      <c r="B25" s="73"/>
      <c r="C25" s="74" t="s">
        <v>76</v>
      </c>
      <c r="D25" s="100">
        <f>SUM(D22:D24)</f>
        <v>0</v>
      </c>
      <c r="E25" s="78">
        <f>MAX(E22:E24)</f>
        <v>0</v>
      </c>
      <c r="F25" s="78">
        <f>MAX(F22:F24)</f>
        <v>0</v>
      </c>
      <c r="G25" s="79">
        <f>MAX(G22:G24)</f>
        <v>0</v>
      </c>
      <c r="H25" s="75"/>
      <c r="I25" s="72"/>
      <c r="J25" s="5"/>
    </row>
    <row r="26" spans="1:20" ht="24" customHeight="1" x14ac:dyDescent="0.15">
      <c r="B26" s="112" t="s">
        <v>25</v>
      </c>
      <c r="C26" s="113"/>
      <c r="D26" s="100" t="s">
        <v>42</v>
      </c>
      <c r="E26" s="80">
        <v>999</v>
      </c>
      <c r="F26" s="80">
        <v>1500</v>
      </c>
      <c r="G26" s="81">
        <v>1750</v>
      </c>
      <c r="H26" s="70"/>
      <c r="I26" s="5"/>
      <c r="J26" s="5"/>
    </row>
    <row r="27" spans="1:20" ht="25" customHeight="1" x14ac:dyDescent="0.15">
      <c r="B27" s="112" t="s">
        <v>58</v>
      </c>
      <c r="C27" s="113"/>
      <c r="D27" s="101" t="s">
        <v>10</v>
      </c>
      <c r="E27" s="82"/>
      <c r="F27" s="83">
        <f>(D25)*E26</f>
        <v>0</v>
      </c>
      <c r="G27" s="84"/>
      <c r="H27" s="70"/>
      <c r="I27" s="5"/>
      <c r="J27" s="5"/>
    </row>
    <row r="28" spans="1:20" ht="25" customHeight="1" x14ac:dyDescent="0.15">
      <c r="B28" s="112" t="s">
        <v>59</v>
      </c>
      <c r="C28" s="113"/>
      <c r="D28" s="100" t="s">
        <v>41</v>
      </c>
      <c r="E28" s="86"/>
      <c r="F28" s="87">
        <f>F27-((E26*E25)+(F26*F25)+(G26*G25))</f>
        <v>0</v>
      </c>
      <c r="G28" s="88"/>
      <c r="H28" s="70"/>
      <c r="I28" s="5"/>
      <c r="J28" s="5"/>
    </row>
    <row r="29" spans="1:20" ht="34" customHeight="1" x14ac:dyDescent="0.2">
      <c r="A29" s="5"/>
      <c r="B29" s="64"/>
      <c r="C29" s="65"/>
      <c r="D29" s="102" t="s">
        <v>82</v>
      </c>
      <c r="E29" s="82"/>
      <c r="F29" s="85">
        <f>F27-F28</f>
        <v>0</v>
      </c>
      <c r="G29" s="85"/>
      <c r="H29" s="71"/>
    </row>
    <row r="30" spans="1:20" ht="16" customHeight="1" x14ac:dyDescent="0.15"/>
    <row r="31" spans="1:20" ht="16" customHeight="1" x14ac:dyDescent="0.15"/>
    <row r="32" spans="1:20" ht="16" customHeight="1" x14ac:dyDescent="0.15"/>
    <row r="34" spans="1:19" ht="12" customHeight="1" x14ac:dyDescent="0.15">
      <c r="B34" s="3"/>
    </row>
    <row r="35" spans="1:19" ht="12" customHeight="1" x14ac:dyDescent="0.15">
      <c r="B35" s="3"/>
    </row>
    <row r="36" spans="1:19" ht="12" customHeight="1" x14ac:dyDescent="0.15">
      <c r="B36" s="3"/>
      <c r="L36" s="28" t="s">
        <v>33</v>
      </c>
      <c r="M36" s="28" t="s">
        <v>32</v>
      </c>
    </row>
    <row r="37" spans="1:19" ht="28" x14ac:dyDescent="0.2">
      <c r="B37" s="26" t="s">
        <v>20</v>
      </c>
      <c r="C37" s="57" t="s">
        <v>12</v>
      </c>
      <c r="D37" s="26" t="s">
        <v>7</v>
      </c>
      <c r="E37" s="58" t="s">
        <v>12</v>
      </c>
      <c r="F37" s="58" t="s">
        <v>21</v>
      </c>
      <c r="G37" s="58" t="s">
        <v>10</v>
      </c>
      <c r="H37" s="58" t="s">
        <v>26</v>
      </c>
      <c r="J37"/>
      <c r="K37" s="30" t="s">
        <v>29</v>
      </c>
      <c r="L37" s="30" t="s">
        <v>30</v>
      </c>
      <c r="M37" s="30" t="s">
        <v>27</v>
      </c>
      <c r="N37" s="30" t="s">
        <v>31</v>
      </c>
      <c r="O37" s="30" t="s">
        <v>14</v>
      </c>
      <c r="P37" s="30" t="s">
        <v>13</v>
      </c>
      <c r="Q37" s="30"/>
      <c r="R37" s="30" t="s">
        <v>28</v>
      </c>
    </row>
    <row r="38" spans="1:19" s="5" customFormat="1" ht="31" customHeight="1" x14ac:dyDescent="0.2">
      <c r="A38" s="59" t="s">
        <v>53</v>
      </c>
      <c r="B38" s="60" t="s">
        <v>19</v>
      </c>
      <c r="C38" s="76">
        <v>0</v>
      </c>
      <c r="D38" s="77">
        <v>399</v>
      </c>
      <c r="E38" s="76">
        <v>0</v>
      </c>
      <c r="F38" s="77">
        <v>999</v>
      </c>
      <c r="G38" s="77">
        <f t="shared" ref="G38:G43" si="0">(C38*D38)+(E38*F38)</f>
        <v>0</v>
      </c>
      <c r="H38" s="77">
        <f>IF(N46,G38*0.2,0)</f>
        <v>0</v>
      </c>
      <c r="J38"/>
      <c r="K38" s="32">
        <v>1</v>
      </c>
      <c r="L38" s="32">
        <f>K38*M38</f>
        <v>0</v>
      </c>
      <c r="M38" s="28">
        <f t="shared" ref="M38:M44" si="1">IF(C38&gt;=1,1,0)</f>
        <v>0</v>
      </c>
      <c r="N38" s="32"/>
      <c r="O38" s="32">
        <f>MAX(D38:D43)</f>
        <v>899</v>
      </c>
      <c r="P38" s="32">
        <f>MIN(D38:D43)</f>
        <v>399</v>
      </c>
      <c r="Q38" s="28">
        <f>IF(AND(M38 = 1, D38 = O38),1,0)</f>
        <v>0</v>
      </c>
      <c r="R38" s="32">
        <f>IF(AND(M38, D38=O38),1,0)</f>
        <v>0</v>
      </c>
      <c r="S38" s="32"/>
    </row>
    <row r="39" spans="1:19" ht="31" customHeight="1" x14ac:dyDescent="0.2">
      <c r="A39" s="61" t="s">
        <v>54</v>
      </c>
      <c r="B39" s="60" t="s">
        <v>22</v>
      </c>
      <c r="C39" s="76">
        <v>0</v>
      </c>
      <c r="D39" s="77">
        <v>399</v>
      </c>
      <c r="E39" s="76">
        <v>0</v>
      </c>
      <c r="F39" s="77">
        <v>999</v>
      </c>
      <c r="G39" s="77">
        <f t="shared" si="0"/>
        <v>0</v>
      </c>
      <c r="H39" s="77">
        <f>IF(N46,G39*0.2,0)</f>
        <v>0</v>
      </c>
      <c r="J39"/>
      <c r="K39" s="29">
        <v>1</v>
      </c>
      <c r="L39" s="32">
        <f t="shared" ref="L39:L43" si="2">K39*M39</f>
        <v>0</v>
      </c>
      <c r="M39" s="28">
        <f t="shared" si="1"/>
        <v>0</v>
      </c>
      <c r="O39" s="32">
        <f>MAX(D38:D43)</f>
        <v>899</v>
      </c>
      <c r="P39" s="32">
        <f>MIN(D38:D43)</f>
        <v>399</v>
      </c>
      <c r="Q39" s="28">
        <f>IF(AND(M39 = 1, D39 = O39),1,0)</f>
        <v>0</v>
      </c>
      <c r="R39" s="32">
        <f>IF(AND(M39, D39=O39),1,0)</f>
        <v>0</v>
      </c>
    </row>
    <row r="40" spans="1:19" ht="27" customHeight="1" x14ac:dyDescent="0.2">
      <c r="A40" s="61" t="s">
        <v>55</v>
      </c>
      <c r="B40" s="60" t="s">
        <v>23</v>
      </c>
      <c r="C40" s="76">
        <v>0</v>
      </c>
      <c r="D40" s="77">
        <v>399</v>
      </c>
      <c r="E40" s="76">
        <v>0</v>
      </c>
      <c r="F40" s="77">
        <v>999</v>
      </c>
      <c r="G40" s="77">
        <f t="shared" si="0"/>
        <v>0</v>
      </c>
      <c r="H40" s="77">
        <f>IF(N46,G40*0.2,0)</f>
        <v>0</v>
      </c>
      <c r="J40"/>
      <c r="K40" s="29">
        <v>1</v>
      </c>
      <c r="L40" s="32">
        <f t="shared" si="2"/>
        <v>0</v>
      </c>
      <c r="M40" s="28">
        <f t="shared" si="1"/>
        <v>0</v>
      </c>
      <c r="O40" s="32">
        <f>MAX(D38:D43)</f>
        <v>899</v>
      </c>
      <c r="P40" s="32">
        <f>MIN(D38:D43)</f>
        <v>399</v>
      </c>
      <c r="Q40" s="28">
        <f>IF(AND(M40 = 1, D40 = O40),1,0)</f>
        <v>0</v>
      </c>
      <c r="R40" s="32">
        <f>IF(AND(M40=1, D40=O40),1,0)</f>
        <v>0</v>
      </c>
    </row>
    <row r="41" spans="1:19" ht="27" customHeight="1" x14ac:dyDescent="0.2">
      <c r="A41" s="61" t="s">
        <v>56</v>
      </c>
      <c r="B41" s="60" t="s">
        <v>70</v>
      </c>
      <c r="C41" s="76">
        <v>0</v>
      </c>
      <c r="D41" s="77">
        <v>399</v>
      </c>
      <c r="E41" s="76">
        <v>0</v>
      </c>
      <c r="F41" s="77">
        <v>999</v>
      </c>
      <c r="G41" s="77">
        <f t="shared" si="0"/>
        <v>0</v>
      </c>
      <c r="H41" s="77">
        <f>IF(N46,G41*0.2,0)</f>
        <v>0</v>
      </c>
      <c r="J41"/>
      <c r="K41" s="29">
        <v>1</v>
      </c>
      <c r="L41" s="32">
        <f t="shared" si="2"/>
        <v>0</v>
      </c>
      <c r="M41" s="28">
        <f t="shared" si="1"/>
        <v>0</v>
      </c>
      <c r="O41" s="32">
        <f>MAX(D38:D43)</f>
        <v>899</v>
      </c>
      <c r="P41" s="32">
        <f>MIN(D38:D43)</f>
        <v>399</v>
      </c>
      <c r="Q41" s="28">
        <f>IF(AND(M41 = 1, D41 = O41),1,0)</f>
        <v>0</v>
      </c>
      <c r="R41" s="32">
        <f>IF(AND(M41, D41=O41),1,0)</f>
        <v>0</v>
      </c>
    </row>
    <row r="42" spans="1:19" ht="27" customHeight="1" x14ac:dyDescent="0.2">
      <c r="A42" s="61" t="s">
        <v>68</v>
      </c>
      <c r="B42" s="60" t="s">
        <v>69</v>
      </c>
      <c r="C42" s="76">
        <v>0</v>
      </c>
      <c r="D42" s="77">
        <v>899</v>
      </c>
      <c r="E42" s="76">
        <v>0</v>
      </c>
      <c r="F42" s="77">
        <v>2299</v>
      </c>
      <c r="G42" s="77">
        <f t="shared" si="0"/>
        <v>0</v>
      </c>
      <c r="H42" s="77">
        <f>IF(N46,G42*0.2,0)</f>
        <v>0</v>
      </c>
      <c r="J42"/>
      <c r="K42" s="29">
        <v>2</v>
      </c>
      <c r="L42" s="32">
        <f t="shared" ref="L42" si="3">K42*M42</f>
        <v>2</v>
      </c>
      <c r="M42" s="28">
        <v>1</v>
      </c>
      <c r="O42" s="53">
        <f>MAX(D38:D43)</f>
        <v>899</v>
      </c>
      <c r="P42" s="53">
        <v>399</v>
      </c>
      <c r="Q42" s="28">
        <v>0</v>
      </c>
      <c r="R42" s="32">
        <v>0</v>
      </c>
    </row>
    <row r="43" spans="1:19" ht="27" customHeight="1" x14ac:dyDescent="0.2">
      <c r="A43" s="61" t="s">
        <v>57</v>
      </c>
      <c r="B43" s="60" t="s">
        <v>24</v>
      </c>
      <c r="C43" s="76">
        <v>0</v>
      </c>
      <c r="D43" s="77">
        <v>599</v>
      </c>
      <c r="E43" s="76">
        <v>0</v>
      </c>
      <c r="F43" s="77">
        <v>1499</v>
      </c>
      <c r="G43" s="77">
        <f t="shared" si="0"/>
        <v>0</v>
      </c>
      <c r="H43" s="77">
        <f>IF(N46,G43*0.2,0)</f>
        <v>0</v>
      </c>
      <c r="J43"/>
      <c r="K43" s="29">
        <v>2</v>
      </c>
      <c r="L43" s="32">
        <f t="shared" si="2"/>
        <v>0</v>
      </c>
      <c r="M43" s="28">
        <f t="shared" si="1"/>
        <v>0</v>
      </c>
      <c r="O43" s="32">
        <f>MAX(D38:D43)</f>
        <v>899</v>
      </c>
      <c r="P43" s="32">
        <f>MIN(D38:D43)</f>
        <v>399</v>
      </c>
      <c r="Q43" s="28">
        <f>IF(AND(M43 = 1, D43 = O43),1,0)</f>
        <v>0</v>
      </c>
      <c r="R43" s="32">
        <f>IF(AND(M43, D43=O43),1,0)</f>
        <v>0</v>
      </c>
    </row>
    <row r="44" spans="1:19" ht="27" customHeight="1" x14ac:dyDescent="0.2">
      <c r="B44" s="144"/>
      <c r="C44" s="145"/>
      <c r="D44" s="145"/>
      <c r="E44" s="146"/>
      <c r="F44" s="91" t="s">
        <v>79</v>
      </c>
      <c r="G44" s="92">
        <f>SUM(G38:G43)</f>
        <v>0</v>
      </c>
      <c r="H44" s="89">
        <f>SUM(H38:H43)</f>
        <v>0</v>
      </c>
      <c r="J44"/>
      <c r="L44" s="34">
        <f>MAX(L38:L43)</f>
        <v>2</v>
      </c>
      <c r="M44" s="28">
        <f t="shared" si="1"/>
        <v>0</v>
      </c>
      <c r="N44" s="34">
        <f>IF(SUM(M38:M43)&gt;1,1,IF(SUM(D22:D24)&gt;=1,1,0))</f>
        <v>0</v>
      </c>
    </row>
    <row r="45" spans="1:19" ht="32" customHeight="1" x14ac:dyDescent="0.2">
      <c r="B45" s="147"/>
      <c r="C45" s="148"/>
      <c r="D45" s="148"/>
      <c r="E45" s="149"/>
      <c r="F45" s="90" t="s">
        <v>81</v>
      </c>
      <c r="G45" s="131">
        <f>G44-H44</f>
        <v>0</v>
      </c>
      <c r="H45" s="132"/>
      <c r="J45"/>
    </row>
    <row r="46" spans="1:19" ht="25" customHeight="1" x14ac:dyDescent="0.2">
      <c r="B46"/>
      <c r="C46"/>
      <c r="D46"/>
      <c r="E46"/>
      <c r="F46"/>
      <c r="G46"/>
      <c r="H46"/>
      <c r="J46"/>
      <c r="M46" s="28" t="s">
        <v>71</v>
      </c>
      <c r="N46" s="28">
        <f>IF(SUM(D22:D24)&gt;=1,1,0)</f>
        <v>0</v>
      </c>
    </row>
    <row r="47" spans="1:19" ht="25" customHeight="1" x14ac:dyDescent="0.2">
      <c r="B47"/>
      <c r="C47" s="52"/>
      <c r="D47" s="52"/>
      <c r="E47" s="52"/>
      <c r="F47"/>
      <c r="G47"/>
      <c r="H47"/>
      <c r="J47"/>
      <c r="M47" s="28" t="s">
        <v>72</v>
      </c>
      <c r="N47" s="28">
        <f>IF((SUM(C38:C43)+SUM(E38:E43))&gt;=4,1,0)</f>
        <v>0</v>
      </c>
    </row>
    <row r="48" spans="1:19" ht="25" customHeight="1" x14ac:dyDescent="0.2">
      <c r="B48"/>
      <c r="C48"/>
      <c r="D48"/>
      <c r="E48"/>
      <c r="F48"/>
      <c r="G48"/>
      <c r="H48"/>
      <c r="J48"/>
    </row>
    <row r="51" spans="2:21" ht="12" customHeight="1" thickBot="1" x14ac:dyDescent="0.2"/>
    <row r="52" spans="2:21" s="5" customFormat="1" ht="32" customHeight="1" x14ac:dyDescent="0.2">
      <c r="B52" s="23"/>
      <c r="C52" s="23"/>
      <c r="D52" s="23"/>
      <c r="E52" s="23"/>
      <c r="F52" s="23"/>
      <c r="G52" s="103" t="s">
        <v>35</v>
      </c>
      <c r="H52" s="99">
        <f>F27</f>
        <v>0</v>
      </c>
      <c r="I52"/>
      <c r="J52"/>
      <c r="K52" s="35"/>
      <c r="L52" s="35"/>
      <c r="M52" s="35"/>
      <c r="N52" s="35"/>
      <c r="O52" s="35"/>
      <c r="P52" s="35"/>
      <c r="Q52" s="35"/>
      <c r="R52" s="35"/>
      <c r="S52" s="35"/>
      <c r="T52"/>
      <c r="U52"/>
    </row>
    <row r="53" spans="2:21" ht="32" customHeight="1" x14ac:dyDescent="0.2">
      <c r="B53" s="23"/>
      <c r="C53" s="23"/>
      <c r="D53" s="23"/>
      <c r="E53" s="23"/>
      <c r="F53" s="23"/>
      <c r="G53" s="104" t="s">
        <v>36</v>
      </c>
      <c r="H53" s="94">
        <f>G44</f>
        <v>0</v>
      </c>
      <c r="I53"/>
      <c r="J53"/>
      <c r="K53" s="35"/>
      <c r="L53" s="35"/>
      <c r="M53" s="35"/>
      <c r="N53" s="35"/>
      <c r="O53" s="35"/>
      <c r="P53" s="35"/>
      <c r="Q53" s="35"/>
      <c r="R53" s="35"/>
      <c r="S53" s="35"/>
      <c r="T53"/>
      <c r="U53"/>
    </row>
    <row r="54" spans="2:21" ht="32" customHeight="1" x14ac:dyDescent="0.2">
      <c r="B54" s="23"/>
      <c r="C54" s="23"/>
      <c r="D54" s="23"/>
      <c r="E54" s="23"/>
      <c r="F54" s="23"/>
      <c r="G54" s="104" t="s">
        <v>43</v>
      </c>
      <c r="H54" s="94">
        <f>H44+F28</f>
        <v>0</v>
      </c>
      <c r="I54"/>
      <c r="J54"/>
      <c r="K54" s="35"/>
      <c r="L54" s="35"/>
      <c r="M54" s="35"/>
      <c r="N54" s="35"/>
      <c r="O54" s="35"/>
      <c r="P54" s="35"/>
      <c r="Q54" s="35"/>
      <c r="R54" s="35"/>
      <c r="S54" s="35"/>
      <c r="T54"/>
      <c r="U54"/>
    </row>
    <row r="55" spans="2:21" ht="32" customHeight="1" x14ac:dyDescent="0.2">
      <c r="B55" s="23"/>
      <c r="C55" s="23"/>
      <c r="D55" s="23"/>
      <c r="E55" s="107" t="s">
        <v>60</v>
      </c>
      <c r="F55" s="108"/>
      <c r="G55" s="104" t="s">
        <v>37</v>
      </c>
      <c r="H55" s="94">
        <f>(H52+H53)-H54</f>
        <v>0</v>
      </c>
      <c r="I55"/>
      <c r="J55"/>
      <c r="K55" s="35"/>
      <c r="L55" s="35"/>
      <c r="M55" s="35"/>
      <c r="N55" s="35"/>
      <c r="O55" s="35"/>
      <c r="P55" s="35"/>
      <c r="Q55" s="35"/>
      <c r="R55" s="35"/>
      <c r="S55" s="35"/>
      <c r="T55"/>
      <c r="U55"/>
    </row>
    <row r="56" spans="2:21" ht="32" customHeight="1" x14ac:dyDescent="0.2">
      <c r="B56" s="23"/>
      <c r="C56" s="23"/>
      <c r="D56" s="23"/>
      <c r="E56" s="107" t="s">
        <v>61</v>
      </c>
      <c r="F56" s="108"/>
      <c r="G56" s="104" t="s">
        <v>34</v>
      </c>
      <c r="H56" s="95">
        <f>B16</f>
        <v>0</v>
      </c>
      <c r="I56"/>
      <c r="J56"/>
      <c r="K56" s="35"/>
      <c r="L56" s="35"/>
      <c r="M56" s="35"/>
      <c r="N56" s="35"/>
      <c r="O56" s="35"/>
      <c r="P56" s="35"/>
      <c r="Q56" s="35"/>
      <c r="R56" s="35"/>
      <c r="S56" s="35"/>
      <c r="T56"/>
      <c r="U56"/>
    </row>
    <row r="57" spans="2:21" ht="32" customHeight="1" x14ac:dyDescent="0.2">
      <c r="B57" s="23"/>
      <c r="C57" s="23"/>
      <c r="D57" s="23"/>
      <c r="E57" s="107" t="s">
        <v>62</v>
      </c>
      <c r="F57" s="108"/>
      <c r="G57" s="104" t="s">
        <v>38</v>
      </c>
      <c r="H57" s="96">
        <f>IF(AND(H56&gt;=5,H56&lt;=20),0.1,IF(AND(H56&gt;=21,H56&lt;=50),0.15,IF(H56&gt;=51,0.2,0)))</f>
        <v>0</v>
      </c>
      <c r="I57"/>
      <c r="J57"/>
      <c r="K57" s="35"/>
      <c r="L57" s="35"/>
      <c r="M57" s="35"/>
      <c r="N57" s="35"/>
      <c r="O57" s="35"/>
      <c r="P57" s="35"/>
      <c r="Q57" s="35"/>
      <c r="R57" s="35"/>
      <c r="S57" s="35"/>
      <c r="T57"/>
      <c r="U57"/>
    </row>
    <row r="58" spans="2:21" ht="32" customHeight="1" x14ac:dyDescent="0.2">
      <c r="B58" s="23"/>
      <c r="C58" s="23"/>
      <c r="D58" s="23"/>
      <c r="E58" s="23"/>
      <c r="F58" s="23"/>
      <c r="G58" s="104" t="s">
        <v>39</v>
      </c>
      <c r="H58" s="97">
        <f>H57*H55</f>
        <v>0</v>
      </c>
      <c r="I58" s="54"/>
      <c r="J58"/>
      <c r="K58" s="35"/>
      <c r="L58" s="35"/>
      <c r="M58" s="35"/>
      <c r="N58" s="35"/>
      <c r="O58" s="35"/>
      <c r="P58" s="35"/>
      <c r="Q58" s="35"/>
      <c r="R58" s="35"/>
      <c r="S58" s="35"/>
      <c r="T58"/>
      <c r="U58"/>
    </row>
    <row r="59" spans="2:21" ht="52" thickBot="1" x14ac:dyDescent="0.25">
      <c r="B59" s="23"/>
      <c r="C59" s="23"/>
      <c r="D59" s="23"/>
      <c r="E59" s="23"/>
      <c r="F59" s="23"/>
      <c r="G59" s="105" t="s">
        <v>44</v>
      </c>
      <c r="H59" s="98">
        <f>H58+H54</f>
        <v>0</v>
      </c>
      <c r="I59" s="55"/>
      <c r="J59"/>
      <c r="K59" s="35"/>
      <c r="L59" s="35"/>
      <c r="M59" s="35"/>
      <c r="N59" s="35"/>
      <c r="O59" s="35"/>
      <c r="P59" s="35"/>
      <c r="Q59" s="35"/>
      <c r="R59" s="35"/>
      <c r="S59" s="35"/>
      <c r="T59"/>
      <c r="U59"/>
    </row>
    <row r="60" spans="2:21" ht="35" thickBot="1" x14ac:dyDescent="0.25">
      <c r="B60" s="23"/>
      <c r="C60" s="23"/>
      <c r="D60" s="23"/>
      <c r="E60" s="23"/>
      <c r="F60" s="23"/>
      <c r="G60" s="106" t="s">
        <v>80</v>
      </c>
      <c r="H60" s="93">
        <f>(H55-H58)</f>
        <v>0</v>
      </c>
      <c r="I60" s="56"/>
      <c r="J60"/>
      <c r="K60" s="35"/>
      <c r="L60" s="35"/>
      <c r="M60" s="35"/>
      <c r="N60" s="35"/>
      <c r="O60" s="35"/>
      <c r="P60" s="35"/>
      <c r="Q60" s="35"/>
      <c r="R60" s="35"/>
      <c r="S60" s="35"/>
      <c r="T60"/>
      <c r="U60"/>
    </row>
    <row r="61" spans="2:21" ht="16" x14ac:dyDescent="0.2">
      <c r="D61"/>
      <c r="E61"/>
      <c r="F61"/>
      <c r="G61"/>
      <c r="H61"/>
      <c r="I61"/>
      <c r="J61"/>
      <c r="K61" s="35"/>
      <c r="L61" s="35"/>
      <c r="M61" s="35"/>
      <c r="N61" s="35"/>
      <c r="O61" s="35"/>
      <c r="P61" s="35"/>
      <c r="Q61" s="35"/>
      <c r="R61" s="35"/>
      <c r="S61" s="35"/>
      <c r="T61"/>
      <c r="U61"/>
    </row>
    <row r="63" spans="2:21" ht="20" customHeight="1" x14ac:dyDescent="0.2">
      <c r="D63" s="48"/>
      <c r="E63" s="51" t="s">
        <v>67</v>
      </c>
      <c r="F63" s="48"/>
    </row>
    <row r="64" spans="2:21" ht="10" customHeight="1" x14ac:dyDescent="0.2">
      <c r="D64" s="48"/>
      <c r="E64" s="51"/>
      <c r="F64" s="48"/>
    </row>
    <row r="65" spans="1:9" ht="15" customHeight="1" x14ac:dyDescent="0.2">
      <c r="C65" s="47"/>
      <c r="D65" s="49" t="s">
        <v>63</v>
      </c>
      <c r="E65" s="50"/>
      <c r="F65" s="49" t="s">
        <v>65</v>
      </c>
    </row>
    <row r="66" spans="1:9" ht="15" customHeight="1" x14ac:dyDescent="0.2">
      <c r="C66" s="47"/>
      <c r="D66" s="49" t="s">
        <v>64</v>
      </c>
      <c r="E66" s="50"/>
      <c r="F66" s="49" t="s">
        <v>66</v>
      </c>
    </row>
    <row r="68" spans="1:9" ht="19" customHeight="1" x14ac:dyDescent="0.25">
      <c r="A68" s="36" t="s">
        <v>51</v>
      </c>
      <c r="B68" s="46"/>
      <c r="C68" s="47"/>
      <c r="D68" s="47"/>
      <c r="E68" s="47"/>
      <c r="F68" s="47"/>
      <c r="G68" s="47"/>
      <c r="H68" s="47"/>
      <c r="I68" s="45"/>
    </row>
    <row r="69" spans="1:9" ht="27" customHeight="1" x14ac:dyDescent="0.25">
      <c r="A69" s="47"/>
      <c r="B69" s="46"/>
      <c r="C69" s="47"/>
      <c r="D69" s="47"/>
      <c r="E69" s="37" t="s">
        <v>52</v>
      </c>
      <c r="F69" s="47"/>
      <c r="G69" s="47"/>
      <c r="H69" s="47"/>
      <c r="I69" s="45"/>
    </row>
  </sheetData>
  <sheetProtection selectLockedCells="1"/>
  <dataConsolidate/>
  <mergeCells count="30">
    <mergeCell ref="G7:H7"/>
    <mergeCell ref="G45:H45"/>
    <mergeCell ref="F10:H10"/>
    <mergeCell ref="F11:H11"/>
    <mergeCell ref="F12:H12"/>
    <mergeCell ref="F13:H13"/>
    <mergeCell ref="F14:H14"/>
    <mergeCell ref="G22:G24"/>
    <mergeCell ref="E20:G20"/>
    <mergeCell ref="B44:E45"/>
    <mergeCell ref="B10:D10"/>
    <mergeCell ref="B11:D11"/>
    <mergeCell ref="H20:H21"/>
    <mergeCell ref="H22:H24"/>
    <mergeCell ref="E56:F56"/>
    <mergeCell ref="E55:F55"/>
    <mergeCell ref="E57:F57"/>
    <mergeCell ref="B12:D12"/>
    <mergeCell ref="B13:D13"/>
    <mergeCell ref="B14:D14"/>
    <mergeCell ref="B28:C28"/>
    <mergeCell ref="B26:C26"/>
    <mergeCell ref="B27:C27"/>
    <mergeCell ref="B15:D15"/>
    <mergeCell ref="F15:H15"/>
    <mergeCell ref="E22:E24"/>
    <mergeCell ref="F22:F24"/>
    <mergeCell ref="D20:D21"/>
    <mergeCell ref="C20:C21"/>
    <mergeCell ref="B20:B21"/>
  </mergeCells>
  <phoneticPr fontId="4" type="noConversion"/>
  <conditionalFormatting sqref="B16">
    <cfRule type="cellIs" dxfId="1" priority="2" operator="notEqual">
      <formula>$H$22</formula>
    </cfRule>
  </conditionalFormatting>
  <conditionalFormatting sqref="H22:H24">
    <cfRule type="cellIs" dxfId="0" priority="1" operator="notEqual">
      <formula>$B$16</formula>
    </cfRule>
  </conditionalFormatting>
  <hyperlinks>
    <hyperlink ref="D65" r:id="rId1" xr:uid="{42F12A4F-4E2A-7046-BE26-19DC8507B90C}"/>
    <hyperlink ref="D66" r:id="rId2" xr:uid="{5B684F8C-F69C-6744-A6B9-1E5E5451551E}"/>
    <hyperlink ref="F65" r:id="rId3" xr:uid="{431296F2-74CB-E942-ACFD-2800BA6D42F3}"/>
    <hyperlink ref="F66" r:id="rId4" xr:uid="{08BA202F-0EC5-C748-A776-CEBDE2C5B686}"/>
  </hyperlinks>
  <printOptions horizontalCentered="1"/>
  <pageMargins left="0.51181102362204722" right="0.51181102362204722" top="0.51181102362204722" bottom="0.51181102362204722" header="0" footer="0"/>
  <pageSetup scale="46" orientation="portrait" horizontalDpi="4294967292" verticalDpi="4294967292"/>
  <headerFooter alignWithMargins="0">
    <oddFooter>&amp;L&amp;"Arial,Bold"&amp;K000000Lightbox and AV2 Order Form 
2020&amp;C&amp;"Arial,Bold"www.openlightbox.com
www.av2books.com&amp;R&amp;"Arial,Bold"&amp;K000000Page 1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Lightbox</vt:lpstr>
      <vt:lpstr>Lightbox!Print_Area</vt:lpstr>
      <vt:lpstr>Lightbox!Print_Titles</vt:lpstr>
    </vt:vector>
  </TitlesOfParts>
  <Company>Weigl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editorial1 Weigl</dc:creator>
  <cp:lastModifiedBy>Lee Helton</cp:lastModifiedBy>
  <cp:lastPrinted>2020-08-01T01:25:15Z</cp:lastPrinted>
  <dcterms:created xsi:type="dcterms:W3CDTF">2013-08-30T22:53:06Z</dcterms:created>
  <dcterms:modified xsi:type="dcterms:W3CDTF">2020-11-04T00:20:50Z</dcterms:modified>
</cp:coreProperties>
</file>