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 Skinner\Desktop\"/>
    </mc:Choice>
  </mc:AlternateContent>
  <xr:revisionPtr revIDLastSave="0" documentId="13_ncr:1_{325E80C4-9312-41EB-8B45-0B72FFF6D6E7}" xr6:coauthVersionLast="46" xr6:coauthVersionMax="46" xr10:uidLastSave="{00000000-0000-0000-0000-000000000000}"/>
  <bookViews>
    <workbookView xWindow="0" yWindow="330" windowWidth="15750" windowHeight="13470" activeTab="1" xr2:uid="{00000000-000D-0000-FFFF-FFFF00000000}"/>
  </bookViews>
  <sheets>
    <sheet name="Instructions" sheetId="1" r:id="rId1"/>
    <sheet name="YearlyBudget" sheetId="2" r:id="rId2"/>
    <sheet name="MonthlyBudget" sheetId="3" r:id="rId3"/>
    <sheet name="MonthlyActuals" sheetId="4" r:id="rId4"/>
    <sheet name="Overview" sheetId="5" r:id="rId5"/>
    <sheet name="Sheet1" sheetId="6" r:id="rId6"/>
  </sheets>
  <definedNames>
    <definedName name="Months" localSheetId="3">MonthlyActuals!$B$7:$M$7</definedName>
    <definedName name="Months">MonthlyBudget!$B$7:$M$7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  <c r="C47" i="2"/>
  <c r="D8" i="3"/>
  <c r="D9" i="3"/>
  <c r="D17" i="5"/>
  <c r="B1" i="5"/>
  <c r="M52" i="4"/>
  <c r="L52" i="4"/>
  <c r="K52" i="4"/>
  <c r="J52" i="4"/>
  <c r="I52" i="4"/>
  <c r="H52" i="4"/>
  <c r="G52" i="4"/>
  <c r="F52" i="4"/>
  <c r="E52" i="4"/>
  <c r="D52" i="4"/>
  <c r="D10" i="5" s="1"/>
  <c r="C52" i="4"/>
  <c r="B52" i="4"/>
  <c r="D24" i="5" s="1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M29" i="4"/>
  <c r="M55" i="4" s="1"/>
  <c r="F29" i="4"/>
  <c r="F55" i="4" s="1"/>
  <c r="E29" i="4"/>
  <c r="E55" i="4" s="1"/>
  <c r="M27" i="4"/>
  <c r="L27" i="4"/>
  <c r="K27" i="4"/>
  <c r="J27" i="4"/>
  <c r="I27" i="4"/>
  <c r="I29" i="4" s="1"/>
  <c r="I55" i="4" s="1"/>
  <c r="H27" i="4"/>
  <c r="G27" i="4"/>
  <c r="F27" i="4"/>
  <c r="E27" i="4"/>
  <c r="D27" i="4"/>
  <c r="C27" i="4"/>
  <c r="B27" i="4"/>
  <c r="D8" i="5" s="1"/>
  <c r="A25" i="4"/>
  <c r="A24" i="4"/>
  <c r="A23" i="4"/>
  <c r="A22" i="4"/>
  <c r="A21" i="4"/>
  <c r="M19" i="4"/>
  <c r="L19" i="4"/>
  <c r="L29" i="4" s="1"/>
  <c r="L55" i="4" s="1"/>
  <c r="K19" i="4"/>
  <c r="K29" i="4" s="1"/>
  <c r="K55" i="4" s="1"/>
  <c r="J19" i="4"/>
  <c r="J29" i="4" s="1"/>
  <c r="J55" i="4" s="1"/>
  <c r="I19" i="4"/>
  <c r="H19" i="4"/>
  <c r="H29" i="4" s="1"/>
  <c r="H55" i="4" s="1"/>
  <c r="G19" i="4"/>
  <c r="G29" i="4" s="1"/>
  <c r="G55" i="4" s="1"/>
  <c r="F19" i="4"/>
  <c r="E19" i="4"/>
  <c r="D19" i="4"/>
  <c r="D29" i="4" s="1"/>
  <c r="D55" i="4" s="1"/>
  <c r="C19" i="4"/>
  <c r="C29" i="4" s="1"/>
  <c r="C55" i="4" s="1"/>
  <c r="B19" i="4"/>
  <c r="B29" i="4" s="1"/>
  <c r="A17" i="4"/>
  <c r="A16" i="4"/>
  <c r="A15" i="4"/>
  <c r="A14" i="4"/>
  <c r="A13" i="4"/>
  <c r="A12" i="4"/>
  <c r="A11" i="4"/>
  <c r="A10" i="4"/>
  <c r="A9" i="4"/>
  <c r="A8" i="4"/>
  <c r="A1" i="4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A13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M9" i="3"/>
  <c r="L9" i="3"/>
  <c r="K9" i="3"/>
  <c r="J9" i="3"/>
  <c r="I9" i="3"/>
  <c r="H9" i="3"/>
  <c r="G9" i="3"/>
  <c r="F9" i="3"/>
  <c r="E9" i="3"/>
  <c r="C9" i="3"/>
  <c r="B9" i="3"/>
  <c r="A9" i="3"/>
  <c r="M8" i="3"/>
  <c r="L8" i="3"/>
  <c r="K8" i="3"/>
  <c r="J8" i="3"/>
  <c r="I8" i="3"/>
  <c r="H8" i="3"/>
  <c r="G8" i="3"/>
  <c r="F8" i="3"/>
  <c r="E8" i="3"/>
  <c r="C8" i="3"/>
  <c r="B8" i="3"/>
  <c r="A8" i="3"/>
  <c r="M4" i="3"/>
  <c r="A1" i="3"/>
  <c r="C46" i="2"/>
  <c r="C10" i="5" s="1"/>
  <c r="C23" i="2"/>
  <c r="C8" i="5" s="1"/>
  <c r="C15" i="2"/>
  <c r="C25" i="2" s="1"/>
  <c r="C9" i="5" s="1"/>
  <c r="B1" i="2"/>
  <c r="C38" i="1"/>
  <c r="C36" i="1"/>
  <c r="C34" i="1"/>
  <c r="C33" i="1"/>
  <c r="C48" i="2" l="1"/>
  <c r="C50" i="2" s="1"/>
  <c r="C11" i="5" s="1"/>
  <c r="H27" i="3"/>
  <c r="E8" i="5"/>
  <c r="E19" i="3"/>
  <c r="M19" i="3"/>
  <c r="H19" i="3"/>
  <c r="E52" i="3"/>
  <c r="M52" i="3"/>
  <c r="C52" i="3"/>
  <c r="K52" i="3"/>
  <c r="D52" i="3"/>
  <c r="L52" i="3"/>
  <c r="G52" i="3"/>
  <c r="H52" i="3"/>
  <c r="I52" i="3"/>
  <c r="B52" i="3"/>
  <c r="C24" i="5" s="1"/>
  <c r="E24" i="5" s="1"/>
  <c r="J52" i="3"/>
  <c r="F52" i="3"/>
  <c r="E10" i="5"/>
  <c r="D27" i="3"/>
  <c r="L27" i="3"/>
  <c r="B27" i="3"/>
  <c r="C15" i="5" s="1"/>
  <c r="J27" i="3"/>
  <c r="C27" i="3"/>
  <c r="K27" i="3"/>
  <c r="M27" i="3"/>
  <c r="F27" i="3"/>
  <c r="I27" i="3"/>
  <c r="E27" i="3"/>
  <c r="G27" i="3"/>
  <c r="F19" i="3"/>
  <c r="B19" i="3"/>
  <c r="C14" i="5" s="1"/>
  <c r="J19" i="3"/>
  <c r="C19" i="3"/>
  <c r="K19" i="3"/>
  <c r="I19" i="3"/>
  <c r="I29" i="3" s="1"/>
  <c r="D19" i="3"/>
  <c r="L19" i="3"/>
  <c r="G19" i="3"/>
  <c r="C21" i="5"/>
  <c r="B55" i="4"/>
  <c r="D16" i="5"/>
  <c r="D9" i="5"/>
  <c r="E9" i="5" s="1"/>
  <c r="D23" i="5"/>
  <c r="D21" i="5"/>
  <c r="C7" i="5"/>
  <c r="D14" i="5"/>
  <c r="D7" i="5"/>
  <c r="D22" i="5"/>
  <c r="D15" i="5"/>
  <c r="M29" i="3" l="1"/>
  <c r="M55" i="3" s="1"/>
  <c r="D29" i="3"/>
  <c r="C29" i="3"/>
  <c r="C55" i="3" s="1"/>
  <c r="J29" i="3"/>
  <c r="J55" i="3" s="1"/>
  <c r="C17" i="5"/>
  <c r="E17" i="5" s="1"/>
  <c r="G29" i="3"/>
  <c r="G55" i="3" s="1"/>
  <c r="H29" i="3"/>
  <c r="H55" i="3" s="1"/>
  <c r="E29" i="3"/>
  <c r="E55" i="3" s="1"/>
  <c r="L29" i="3"/>
  <c r="L55" i="3" s="1"/>
  <c r="D55" i="3"/>
  <c r="I55" i="3"/>
  <c r="F29" i="3"/>
  <c r="F55" i="3" s="1"/>
  <c r="B29" i="3"/>
  <c r="C23" i="5" s="1"/>
  <c r="E23" i="5" s="1"/>
  <c r="C22" i="5"/>
  <c r="E22" i="5" s="1"/>
  <c r="E7" i="5"/>
  <c r="K29" i="3"/>
  <c r="K55" i="3" s="1"/>
  <c r="E15" i="5"/>
  <c r="E14" i="5"/>
  <c r="E21" i="5"/>
  <c r="D18" i="5"/>
  <c r="D25" i="5"/>
  <c r="D11" i="5"/>
  <c r="E11" i="5" s="1"/>
  <c r="C16" i="5" l="1"/>
  <c r="E16" i="5" s="1"/>
  <c r="B55" i="3"/>
  <c r="C25" i="5" s="1"/>
  <c r="E25" i="5" s="1"/>
  <c r="C18" i="5" l="1"/>
  <c r="E18" i="5" s="1"/>
</calcChain>
</file>

<file path=xl/sharedStrings.xml><?xml version="1.0" encoding="utf-8"?>
<sst xmlns="http://schemas.openxmlformats.org/spreadsheetml/2006/main" count="183" uniqueCount="113">
  <si>
    <t>Step 1:</t>
  </si>
  <si>
    <t>Enter your business name on this page into cell B1 (right now it</t>
  </si>
  <si>
    <t>says "Company Name"). That's probably not the name of your business.</t>
  </si>
  <si>
    <t>Step 2:</t>
  </si>
  <si>
    <t>Enter your full-year budget plans on the 'YearlyBudget' tab.</t>
  </si>
  <si>
    <t>This sheet is designed for top-down budgeting, so you'll start with</t>
  </si>
  <si>
    <t>annual goals and work down to monthly goals from there.</t>
  </si>
  <si>
    <t>On the 'Yearly' tab, you'll be able to add your own revenue and expense</t>
  </si>
  <si>
    <t>REVENUE</t>
  </si>
  <si>
    <t xml:space="preserve">   Revenue 06</t>
  </si>
  <si>
    <t xml:space="preserve">   Revenue 07</t>
  </si>
  <si>
    <t xml:space="preserve">   Revenue 08</t>
  </si>
  <si>
    <t xml:space="preserve">   Revenue 09</t>
  </si>
  <si>
    <t xml:space="preserve">   Revenue 10</t>
  </si>
  <si>
    <t xml:space="preserve"> Total Operating Revenue</t>
  </si>
  <si>
    <t xml:space="preserve">   Non-Operating Revenue 04</t>
  </si>
  <si>
    <t xml:space="preserve">   Non-Operating Revenue 05</t>
  </si>
  <si>
    <t xml:space="preserve"> Total Non-Operating Revenue</t>
  </si>
  <si>
    <t>Total Revenue</t>
  </si>
  <si>
    <t>lines, depending on your business needs.</t>
  </si>
  <si>
    <t>Step 3:</t>
  </si>
  <si>
    <t>Look at the 'MonthlyBudget' tab. You'll now have a monthly budget</t>
  </si>
  <si>
    <t>based on the numbers you entered on the 'Yearly' tab. By default,</t>
  </si>
  <si>
    <t>EXPENSES</t>
  </si>
  <si>
    <t xml:space="preserve">   Payroll</t>
  </si>
  <si>
    <t>those yearly totals are broken out evenly over the year. You can change</t>
  </si>
  <si>
    <t xml:space="preserve">   Rent</t>
  </si>
  <si>
    <t xml:space="preserve">   Utilities</t>
  </si>
  <si>
    <t>the weighting of each month by adjusting the value in the 'Percent</t>
  </si>
  <si>
    <t xml:space="preserve">   Taxes</t>
  </si>
  <si>
    <t>of Total Year' line. Remember—your year needs to add up to 100%.</t>
  </si>
  <si>
    <t xml:space="preserve">   Office supplies</t>
  </si>
  <si>
    <t>Note:</t>
  </si>
  <si>
    <t>Rent, utilities, insurance, and membership fees are all set</t>
  </si>
  <si>
    <t xml:space="preserve">   Marketing</t>
  </si>
  <si>
    <t xml:space="preserve">to be divided equally throughout the year, regardless of </t>
  </si>
  <si>
    <t xml:space="preserve">   Memberships</t>
  </si>
  <si>
    <t>how the rest of your costs are spread out.</t>
  </si>
  <si>
    <t xml:space="preserve">   Professional serivces</t>
  </si>
  <si>
    <t>Step 4:</t>
  </si>
  <si>
    <t xml:space="preserve">As each month goes by, open the 'MonthlyActuals' tab and enter your </t>
  </si>
  <si>
    <t xml:space="preserve">results. </t>
  </si>
  <si>
    <t>Step 5:</t>
  </si>
  <si>
    <t>Check your progress on the 'Overview' tab. You can select the reporting</t>
  </si>
  <si>
    <t>month from a dropdown list, giving you the ability to see full year,</t>
  </si>
  <si>
    <t>year-to-date, and monthly results.</t>
  </si>
  <si>
    <t>Step 6:</t>
  </si>
  <si>
    <t xml:space="preserve">Spend smarter, make more. Now that you've got a simple budget in </t>
  </si>
  <si>
    <t>place, you can take control of your business finances. Congrats!</t>
  </si>
  <si>
    <t>Total Expenses</t>
  </si>
  <si>
    <t>Resources:</t>
  </si>
  <si>
    <t>www.capterra.com</t>
  </si>
  <si>
    <t xml:space="preserve">   Percent of Total Year [8.3333% Default]</t>
  </si>
  <si>
    <t>Profit</t>
  </si>
  <si>
    <t>Inc. - How to Start a Business Budget</t>
  </si>
  <si>
    <t>Month 01</t>
  </si>
  <si>
    <t>Month 02</t>
  </si>
  <si>
    <t>Month 03</t>
  </si>
  <si>
    <t>Month 04</t>
  </si>
  <si>
    <t>Month 05</t>
  </si>
  <si>
    <t>Month 06</t>
  </si>
  <si>
    <t>Month 07</t>
  </si>
  <si>
    <t>Month 08</t>
  </si>
  <si>
    <t>Month 09</t>
  </si>
  <si>
    <t>Month 10</t>
  </si>
  <si>
    <t>Month 11</t>
  </si>
  <si>
    <t>Month 12</t>
  </si>
  <si>
    <t>Capterra - 3 Signs You've Outgrown Excel</t>
  </si>
  <si>
    <t>Select Reporting Month</t>
  </si>
  <si>
    <t>FULL YEAR</t>
  </si>
  <si>
    <t>Budget</t>
  </si>
  <si>
    <t>Actual</t>
  </si>
  <si>
    <t>Difference</t>
  </si>
  <si>
    <t xml:space="preserve"> Operating Revenue</t>
  </si>
  <si>
    <t xml:space="preserve"> Non-Operating Revenue</t>
  </si>
  <si>
    <t>YEAR TO DATE</t>
  </si>
  <si>
    <t>MONTH</t>
  </si>
  <si>
    <t>Agency Name</t>
  </si>
  <si>
    <t>Commission Income</t>
  </si>
  <si>
    <t>Other Income</t>
  </si>
  <si>
    <t>Interest Income</t>
  </si>
  <si>
    <t>Other Fee Income</t>
  </si>
  <si>
    <t xml:space="preserve">   Automation Hardware</t>
  </si>
  <si>
    <t xml:space="preserve">   Automation Software</t>
  </si>
  <si>
    <t xml:space="preserve">   Phone &amp; Internet</t>
  </si>
  <si>
    <t xml:space="preserve">   SIAA Member Fees</t>
  </si>
  <si>
    <t xml:space="preserve">   Insurances</t>
  </si>
  <si>
    <t xml:space="preserve">   Employee Benefits</t>
  </si>
  <si>
    <t xml:space="preserve">   Travel</t>
  </si>
  <si>
    <t>Based on $400,000 Premium @ 14% Average Commission</t>
  </si>
  <si>
    <t>Conservative Estimate with $400k in SPC Premium</t>
  </si>
  <si>
    <t>E&amp;O, Cyber &amp; Office  BOP</t>
  </si>
  <si>
    <t>Agency Zoom, Website, Social Media, Other</t>
  </si>
  <si>
    <t xml:space="preserve">VOIP Phone &amp; Internet </t>
  </si>
  <si>
    <t>QQ, EZLynx Rating, Microsoft Office, Esignature, Password Manager</t>
  </si>
  <si>
    <t>Cash Flow Budget First 12 Months</t>
  </si>
  <si>
    <t>First Year</t>
  </si>
  <si>
    <t>Computer, Printer/Scanner, Large Monitor</t>
  </si>
  <si>
    <t>Monthly member fees paid on growth estimate = 10% of commission growth</t>
  </si>
  <si>
    <t xml:space="preserve">   Non-Operating Revenue </t>
  </si>
  <si>
    <t xml:space="preserve">   Other</t>
  </si>
  <si>
    <t>TBD</t>
  </si>
  <si>
    <t>You will have to project</t>
  </si>
  <si>
    <t>You will have to project if any</t>
  </si>
  <si>
    <t>Misc Expenses</t>
  </si>
  <si>
    <t>Total Projected Revenue</t>
  </si>
  <si>
    <t>Projected Profit</t>
  </si>
  <si>
    <t>Total Adjusted Expenses</t>
  </si>
  <si>
    <t>SIAA Investment</t>
  </si>
  <si>
    <t>Profit Sharing &amp; Bonus Income*</t>
  </si>
  <si>
    <t xml:space="preserve">*Bonuses are paid after performance - Much of what is earned </t>
  </si>
  <si>
    <t>for the year is not paid until following year.</t>
  </si>
  <si>
    <t>SIAA Cash Investment First Year Paying for Software &amp;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</si>
</sst>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3">
    <font>
      <sz val="11"/>
      <color rgb="FF000000"/>
      <name val="Calibri"/>
    </font>
    <font>
      <sz val="26"/>
      <color rgb="FF000000"/>
      <name val="Calibri"/>
    </font>
    <font>
      <sz val="11"/>
      <name val="Calibri"/>
    </font>
    <font>
      <b/>
      <sz val="11"/>
      <color rgb="FF127CC0"/>
      <name val="Calibri"/>
    </font>
    <font>
      <b/>
      <sz val="16"/>
      <color rgb="FFFFFFFF"/>
      <name val="Calibri"/>
    </font>
    <font>
      <b/>
      <sz val="11"/>
      <color rgb="FFFFFFFF"/>
      <name val="Calibri"/>
    </font>
    <font>
      <b/>
      <sz val="14"/>
      <color rgb="FF000000"/>
      <name val="Calibri"/>
    </font>
    <font>
      <sz val="8"/>
      <color rgb="FF000000"/>
      <name val="Calibri"/>
    </font>
    <font>
      <u/>
      <sz val="11"/>
      <color rgb="FF0000FF"/>
      <name val="Calibri"/>
    </font>
    <font>
      <sz val="11"/>
      <color rgb="FFFF0000"/>
      <name val="Calibri"/>
    </font>
    <font>
      <b/>
      <sz val="11"/>
      <color rgb="FF000000"/>
      <name val="Calibri"/>
    </font>
    <font>
      <u/>
      <sz val="10"/>
      <color rgb="FF0000FF"/>
      <name val="Calibri"/>
    </font>
    <font>
      <sz val="9"/>
      <color rgb="FF000000"/>
      <name val="Calibri"/>
    </font>
    <font>
      <sz val="9"/>
      <color rgb="FF7F7F7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sz val="16"/>
      <color rgb="FFFFFF00"/>
      <name val="Calibri"/>
      <family val="2"/>
    </font>
    <font>
      <b/>
      <sz val="14"/>
      <color rgb="FF00B050"/>
      <name val="Calibri"/>
      <family val="2"/>
    </font>
    <font>
      <b/>
      <sz val="14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16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7CC0"/>
        <bgColor rgb="FF127CC0"/>
      </patternFill>
    </fill>
    <fill>
      <patternFill patternType="solid">
        <fgColor rgb="FFE7F1F8"/>
        <bgColor rgb="FFE7F1F8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0" fillId="2" borderId="1" xfId="0" applyFont="1" applyFill="1" applyBorder="1"/>
    <xf numFmtId="0" fontId="1" fillId="2" borderId="1" xfId="0" applyFont="1" applyFill="1" applyBorder="1"/>
    <xf numFmtId="0" fontId="0" fillId="3" borderId="1" xfId="0" applyFont="1" applyFill="1" applyBorder="1"/>
    <xf numFmtId="0" fontId="3" fillId="2" borderId="1" xfId="0" applyFont="1" applyFill="1" applyBorder="1"/>
    <xf numFmtId="0" fontId="4" fillId="3" borderId="1" xfId="0" applyFont="1" applyFill="1" applyBorder="1"/>
    <xf numFmtId="0" fontId="5" fillId="3" borderId="1" xfId="0" applyFont="1" applyFill="1" applyBorder="1"/>
    <xf numFmtId="44" fontId="0" fillId="2" borderId="1" xfId="0" applyNumberFormat="1" applyFont="1" applyFill="1" applyBorder="1"/>
    <xf numFmtId="44" fontId="0" fillId="2" borderId="5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0" borderId="0" xfId="0" applyFont="1" applyAlignment="1">
      <alignment vertical="center"/>
    </xf>
    <xf numFmtId="0" fontId="9" fillId="2" borderId="1" xfId="0" applyFont="1" applyFill="1" applyBorder="1"/>
    <xf numFmtId="0" fontId="0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10" fontId="13" fillId="2" borderId="1" xfId="0" applyNumberFormat="1" applyFont="1" applyFill="1" applyBorder="1"/>
    <xf numFmtId="10" fontId="0" fillId="2" borderId="1" xfId="0" applyNumberFormat="1" applyFont="1" applyFill="1" applyBorder="1"/>
    <xf numFmtId="0" fontId="10" fillId="4" borderId="1" xfId="0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7" fillId="2" borderId="1" xfId="0" applyFont="1" applyFill="1" applyBorder="1"/>
    <xf numFmtId="164" fontId="0" fillId="2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9" fillId="0" borderId="0" xfId="0" applyFont="1" applyAlignment="1"/>
    <xf numFmtId="0" fontId="20" fillId="2" borderId="1" xfId="0" applyFont="1" applyFill="1" applyBorder="1"/>
    <xf numFmtId="164" fontId="20" fillId="2" borderId="1" xfId="0" applyNumberFormat="1" applyFont="1" applyFill="1" applyBorder="1" applyAlignment="1">
      <alignment horizontal="center"/>
    </xf>
    <xf numFmtId="0" fontId="21" fillId="0" borderId="0" xfId="0" applyFont="1" applyAlignment="1"/>
    <xf numFmtId="0" fontId="18" fillId="2" borderId="1" xfId="0" applyFont="1" applyFill="1" applyBorder="1"/>
    <xf numFmtId="164" fontId="22" fillId="3" borderId="1" xfId="0" applyNumberFormat="1" applyFont="1" applyFill="1" applyBorder="1" applyAlignment="1">
      <alignment horizontal="center"/>
    </xf>
    <xf numFmtId="164" fontId="0" fillId="2" borderId="6" xfId="0" applyNumberFormat="1" applyFont="1" applyFill="1" applyBorder="1" applyAlignment="1">
      <alignment horizontal="center"/>
    </xf>
    <xf numFmtId="164" fontId="17" fillId="2" borderId="7" xfId="0" applyNumberFormat="1" applyFont="1" applyFill="1" applyBorder="1" applyAlignment="1">
      <alignment horizontal="center"/>
    </xf>
    <xf numFmtId="0" fontId="0" fillId="2" borderId="9" xfId="0" applyFont="1" applyFill="1" applyBorder="1"/>
    <xf numFmtId="0" fontId="17" fillId="0" borderId="9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164" fontId="17" fillId="2" borderId="4" xfId="0" applyNumberFormat="1" applyFont="1" applyFill="1" applyBorder="1" applyAlignment="1">
      <alignment horizontal="center"/>
    </xf>
    <xf numFmtId="0" fontId="0" fillId="2" borderId="4" xfId="0" applyFont="1" applyFill="1" applyBorder="1"/>
    <xf numFmtId="164" fontId="0" fillId="2" borderId="4" xfId="0" applyNumberFormat="1" applyFont="1" applyFill="1" applyBorder="1" applyAlignment="1">
      <alignment horizontal="center"/>
    </xf>
    <xf numFmtId="0" fontId="11" fillId="2" borderId="4" xfId="0" applyFont="1" applyFill="1" applyBorder="1"/>
    <xf numFmtId="164" fontId="17" fillId="2" borderId="1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164" fontId="17" fillId="2" borderId="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log.capterra.com/do-you-need-budgeting-software-3-signs-your-budget-has-outgrown-microsoft-excel/" TargetMode="External"/><Relationship Id="rId1" Type="http://schemas.openxmlformats.org/officeDocument/2006/relationships/hyperlink" Target="http://www.inc.com/encyclopedia/businessbudge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terr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opLeftCell="A25" workbookViewId="0">
      <selection activeCell="C33" sqref="C33"/>
    </sheetView>
  </sheetViews>
  <sheetFormatPr defaultColWidth="14.453125" defaultRowHeight="15" customHeight="1"/>
  <cols>
    <col min="1" max="1" width="8.7265625" customWidth="1"/>
    <col min="2" max="2" width="12" customWidth="1"/>
    <col min="3" max="26" width="8.7265625" customWidth="1"/>
  </cols>
  <sheetData>
    <row r="1" spans="1:9" ht="33.5">
      <c r="A1" s="1"/>
      <c r="B1" s="54" t="s">
        <v>77</v>
      </c>
      <c r="C1" s="55"/>
      <c r="D1" s="55"/>
      <c r="E1" s="56"/>
      <c r="F1" s="1"/>
      <c r="G1" s="1"/>
      <c r="H1" s="1"/>
      <c r="I1" s="1"/>
    </row>
    <row r="2" spans="1:9" ht="14.5">
      <c r="A2" s="1"/>
      <c r="B2" s="1"/>
      <c r="C2" s="1"/>
      <c r="D2" s="1"/>
      <c r="E2" s="1"/>
      <c r="F2" s="1"/>
      <c r="G2" s="1"/>
      <c r="H2" s="1"/>
      <c r="I2" s="1"/>
    </row>
    <row r="3" spans="1:9" ht="14.5">
      <c r="A3" s="1"/>
      <c r="B3" s="1"/>
      <c r="C3" s="1"/>
      <c r="D3" s="1"/>
      <c r="E3" s="1"/>
      <c r="F3" s="1"/>
      <c r="G3" s="1"/>
      <c r="H3" s="1"/>
      <c r="I3" s="1"/>
    </row>
    <row r="4" spans="1:9" ht="14.5">
      <c r="A4" s="1"/>
      <c r="B4" s="4" t="s">
        <v>0</v>
      </c>
      <c r="C4" s="1" t="s">
        <v>1</v>
      </c>
      <c r="D4" s="1"/>
      <c r="E4" s="1"/>
      <c r="F4" s="1"/>
      <c r="G4" s="1"/>
      <c r="H4" s="1"/>
      <c r="I4" s="1"/>
    </row>
    <row r="5" spans="1:9" ht="14.5">
      <c r="A5" s="1"/>
      <c r="B5" s="1"/>
      <c r="C5" s="1" t="s">
        <v>2</v>
      </c>
      <c r="D5" s="1"/>
      <c r="E5" s="1"/>
      <c r="F5" s="1"/>
      <c r="G5" s="1"/>
      <c r="H5" s="1"/>
      <c r="I5" s="1"/>
    </row>
    <row r="6" spans="1:9" ht="14.5">
      <c r="A6" s="1"/>
      <c r="B6" s="1"/>
      <c r="C6" s="1"/>
      <c r="D6" s="1"/>
      <c r="E6" s="1"/>
      <c r="F6" s="1"/>
      <c r="G6" s="1"/>
      <c r="H6" s="1"/>
      <c r="I6" s="1"/>
    </row>
    <row r="7" spans="1:9" ht="14.5">
      <c r="A7" s="1"/>
      <c r="B7" s="4" t="s">
        <v>3</v>
      </c>
      <c r="C7" s="1" t="s">
        <v>4</v>
      </c>
      <c r="D7" s="1"/>
      <c r="E7" s="1"/>
      <c r="F7" s="1"/>
      <c r="G7" s="1"/>
      <c r="H7" s="1"/>
      <c r="I7" s="1"/>
    </row>
    <row r="8" spans="1:9" ht="14.5">
      <c r="A8" s="1"/>
      <c r="B8" s="1"/>
      <c r="C8" s="1" t="s">
        <v>5</v>
      </c>
      <c r="D8" s="1"/>
      <c r="E8" s="1"/>
      <c r="F8" s="1"/>
      <c r="G8" s="1"/>
      <c r="H8" s="1"/>
      <c r="I8" s="1"/>
    </row>
    <row r="9" spans="1:9" ht="14.5">
      <c r="A9" s="1"/>
      <c r="B9" s="1"/>
      <c r="C9" s="1" t="s">
        <v>6</v>
      </c>
      <c r="D9" s="1"/>
      <c r="E9" s="1"/>
      <c r="F9" s="1"/>
      <c r="G9" s="1"/>
      <c r="H9" s="1"/>
      <c r="I9" s="1"/>
    </row>
    <row r="10" spans="1:9" ht="14.5">
      <c r="A10" s="1"/>
      <c r="B10" s="1"/>
      <c r="C10" s="1" t="s">
        <v>7</v>
      </c>
      <c r="D10" s="1"/>
      <c r="E10" s="1"/>
      <c r="F10" s="1"/>
      <c r="G10" s="1"/>
      <c r="H10" s="1"/>
      <c r="I10" s="1"/>
    </row>
    <row r="11" spans="1:9" ht="14.5">
      <c r="A11" s="1"/>
      <c r="B11" s="1"/>
      <c r="C11" s="1" t="s">
        <v>19</v>
      </c>
      <c r="D11" s="1"/>
      <c r="E11" s="1"/>
      <c r="F11" s="1"/>
      <c r="G11" s="1"/>
      <c r="H11" s="1"/>
      <c r="I11" s="1"/>
    </row>
    <row r="12" spans="1:9" ht="14.5">
      <c r="A12" s="1"/>
      <c r="B12" s="1"/>
      <c r="C12" s="1"/>
      <c r="D12" s="1"/>
      <c r="E12" s="1"/>
      <c r="F12" s="1"/>
      <c r="G12" s="1"/>
      <c r="H12" s="1"/>
      <c r="I12" s="1"/>
    </row>
    <row r="13" spans="1:9" ht="14.5">
      <c r="A13" s="1"/>
      <c r="B13" s="4" t="s">
        <v>20</v>
      </c>
      <c r="C13" s="1" t="s">
        <v>21</v>
      </c>
      <c r="D13" s="1"/>
      <c r="E13" s="1"/>
      <c r="F13" s="1"/>
      <c r="G13" s="1"/>
      <c r="H13" s="1"/>
      <c r="I13" s="1"/>
    </row>
    <row r="14" spans="1:9" ht="14.5">
      <c r="A14" s="1"/>
      <c r="B14" s="1"/>
      <c r="C14" s="1" t="s">
        <v>22</v>
      </c>
      <c r="D14" s="1"/>
      <c r="E14" s="1"/>
      <c r="F14" s="1"/>
      <c r="G14" s="1"/>
      <c r="H14" s="1"/>
      <c r="I14" s="1"/>
    </row>
    <row r="15" spans="1:9" ht="14.5">
      <c r="A15" s="1"/>
      <c r="B15" s="1"/>
      <c r="C15" s="1" t="s">
        <v>25</v>
      </c>
      <c r="D15" s="1"/>
      <c r="E15" s="1"/>
      <c r="F15" s="1"/>
      <c r="G15" s="1"/>
      <c r="H15" s="1"/>
      <c r="I15" s="1"/>
    </row>
    <row r="16" spans="1:9" ht="14.5">
      <c r="A16" s="1"/>
      <c r="B16" s="1"/>
      <c r="C16" s="1" t="s">
        <v>28</v>
      </c>
      <c r="D16" s="1"/>
      <c r="E16" s="1"/>
      <c r="F16" s="1"/>
      <c r="G16" s="1"/>
      <c r="H16" s="1"/>
      <c r="I16" s="1"/>
    </row>
    <row r="17" spans="1:9" ht="14.5">
      <c r="A17" s="1"/>
      <c r="B17" s="1"/>
      <c r="C17" s="1" t="s">
        <v>30</v>
      </c>
      <c r="D17" s="1"/>
      <c r="E17" s="1"/>
      <c r="F17" s="1"/>
      <c r="G17" s="1"/>
      <c r="H17" s="1"/>
      <c r="I17" s="1"/>
    </row>
    <row r="18" spans="1:9" ht="14.5">
      <c r="A18" s="1"/>
      <c r="B18" s="1"/>
      <c r="C18" s="1"/>
      <c r="D18" s="1"/>
      <c r="E18" s="1"/>
      <c r="F18" s="1"/>
      <c r="G18" s="1"/>
      <c r="H18" s="1"/>
      <c r="I18" s="1"/>
    </row>
    <row r="19" spans="1:9" ht="14.5">
      <c r="A19" s="1"/>
      <c r="B19" s="1"/>
      <c r="C19" s="4" t="s">
        <v>32</v>
      </c>
      <c r="D19" s="1" t="s">
        <v>33</v>
      </c>
      <c r="E19" s="1"/>
      <c r="F19" s="1"/>
      <c r="G19" s="1"/>
      <c r="H19" s="1"/>
      <c r="I19" s="1"/>
    </row>
    <row r="20" spans="1:9" ht="14.5">
      <c r="A20" s="1"/>
      <c r="B20" s="1"/>
      <c r="C20" s="1"/>
      <c r="D20" s="1" t="s">
        <v>35</v>
      </c>
      <c r="E20" s="1"/>
      <c r="F20" s="1"/>
      <c r="G20" s="1"/>
      <c r="H20" s="1"/>
      <c r="I20" s="1"/>
    </row>
    <row r="21" spans="1:9" ht="15.75" customHeight="1">
      <c r="A21" s="1"/>
      <c r="B21" s="1"/>
      <c r="C21" s="1"/>
      <c r="D21" s="1" t="s">
        <v>37</v>
      </c>
      <c r="E21" s="1"/>
      <c r="F21" s="1"/>
      <c r="G21" s="1"/>
      <c r="H21" s="1"/>
      <c r="I21" s="1"/>
    </row>
    <row r="22" spans="1:9" ht="15.75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9" ht="15.75" customHeight="1">
      <c r="A23" s="1"/>
      <c r="B23" s="4" t="s">
        <v>39</v>
      </c>
      <c r="C23" s="1" t="s">
        <v>40</v>
      </c>
      <c r="D23" s="1"/>
      <c r="E23" s="1"/>
      <c r="F23" s="1"/>
      <c r="G23" s="1"/>
      <c r="H23" s="1"/>
      <c r="I23" s="1"/>
    </row>
    <row r="24" spans="1:9" ht="15.75" customHeight="1">
      <c r="A24" s="1"/>
      <c r="B24" s="1"/>
      <c r="C24" s="1" t="s">
        <v>41</v>
      </c>
      <c r="D24" s="1"/>
      <c r="E24" s="1"/>
      <c r="F24" s="1"/>
      <c r="G24" s="1"/>
      <c r="H24" s="1"/>
      <c r="I24" s="1"/>
    </row>
    <row r="25" spans="1:9" ht="15.7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9" ht="15.75" customHeight="1">
      <c r="A26" s="1"/>
      <c r="B26" s="4" t="s">
        <v>42</v>
      </c>
      <c r="C26" s="1" t="s">
        <v>43</v>
      </c>
      <c r="D26" s="1"/>
      <c r="E26" s="1"/>
      <c r="F26" s="1"/>
      <c r="G26" s="1"/>
      <c r="H26" s="1"/>
      <c r="I26" s="1"/>
    </row>
    <row r="27" spans="1:9" ht="15.75" customHeight="1">
      <c r="A27" s="1"/>
      <c r="B27" s="1"/>
      <c r="C27" s="1" t="s">
        <v>44</v>
      </c>
      <c r="D27" s="1"/>
      <c r="E27" s="1"/>
      <c r="F27" s="1"/>
      <c r="G27" s="1"/>
      <c r="H27" s="1"/>
      <c r="I27" s="1"/>
    </row>
    <row r="28" spans="1:9" ht="15.75" customHeight="1">
      <c r="A28" s="1"/>
      <c r="B28" s="1"/>
      <c r="C28" s="1" t="s">
        <v>45</v>
      </c>
      <c r="D28" s="1"/>
      <c r="E28" s="1"/>
      <c r="F28" s="1"/>
      <c r="G28" s="1"/>
      <c r="H28" s="1"/>
      <c r="I28" s="1"/>
    </row>
    <row r="29" spans="1:9" ht="15.7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9" ht="15.75" customHeight="1">
      <c r="A30" s="1"/>
      <c r="B30" s="4" t="s">
        <v>46</v>
      </c>
      <c r="C30" s="1" t="s">
        <v>47</v>
      </c>
      <c r="D30" s="1"/>
      <c r="E30" s="1"/>
      <c r="F30" s="1"/>
      <c r="G30" s="1"/>
      <c r="H30" s="1"/>
      <c r="I30" s="1"/>
    </row>
    <row r="31" spans="1:9" ht="15.75" customHeight="1">
      <c r="A31" s="1"/>
      <c r="B31" s="1"/>
      <c r="C31" s="1" t="s">
        <v>48</v>
      </c>
      <c r="D31" s="1"/>
      <c r="E31" s="1"/>
      <c r="F31" s="1"/>
      <c r="G31" s="1"/>
      <c r="H31" s="1"/>
      <c r="I31" s="1"/>
    </row>
    <row r="32" spans="1:9" ht="15.7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5.75" customHeight="1">
      <c r="A33" s="1"/>
      <c r="B33" s="4" t="s">
        <v>50</v>
      </c>
      <c r="C33" s="11" t="str">
        <f>HYPERLINK("https://www.sba.gov/business-guide/plan-your-business/calculate-your-startup-costs","SBA - Calculate Your Startup Costs")</f>
        <v>SBA - Calculate Your Startup Costs</v>
      </c>
      <c r="D33" s="13"/>
      <c r="E33" s="13"/>
      <c r="F33" s="13"/>
      <c r="G33" s="1"/>
      <c r="H33" s="1"/>
      <c r="I33" s="1"/>
    </row>
    <row r="34" spans="1:9" ht="15.75" customHeight="1">
      <c r="A34" s="1"/>
      <c r="B34" s="14"/>
      <c r="C34" s="11" t="str">
        <f>HYPERLINK("https://www.sba.gov/business-guide/manage-your-business/manage-your-finances","SBA - Manage Your Finances")</f>
        <v>SBA - Manage Your Finances</v>
      </c>
      <c r="D34" s="13"/>
      <c r="E34" s="13"/>
      <c r="F34" s="1"/>
      <c r="G34" s="1"/>
      <c r="H34" s="1"/>
      <c r="I34" s="1"/>
    </row>
    <row r="35" spans="1:9" ht="15.75" customHeight="1">
      <c r="A35" s="1"/>
      <c r="B35" s="1"/>
      <c r="C35" s="20" t="s">
        <v>54</v>
      </c>
      <c r="D35" s="1"/>
      <c r="E35" s="1"/>
      <c r="F35" s="1"/>
      <c r="G35" s="1"/>
      <c r="H35" s="1"/>
      <c r="I35" s="1"/>
    </row>
    <row r="36" spans="1:9" ht="15.75" customHeight="1">
      <c r="A36" s="1"/>
      <c r="B36" s="1"/>
      <c r="C36" s="21" t="str">
        <f>HYPERLINK("https://www.score.org/blog/how-set-and-maintain-budget-your-small-business","Score - How to Set Up and Maintain a Budget for Your Small Business")</f>
        <v>Score - How to Set Up and Maintain a Budget for Your Small Business</v>
      </c>
      <c r="G36" s="1"/>
      <c r="H36" s="1"/>
      <c r="I36" s="1"/>
    </row>
    <row r="37" spans="1:9" ht="15.75" customHeight="1">
      <c r="A37" s="1"/>
      <c r="B37" s="1"/>
      <c r="C37" s="20" t="s">
        <v>67</v>
      </c>
      <c r="D37" s="1"/>
      <c r="E37" s="1"/>
      <c r="F37" s="1"/>
      <c r="G37" s="1"/>
      <c r="H37" s="10"/>
      <c r="I37" s="1"/>
    </row>
    <row r="38" spans="1:9" ht="15.75" customHeight="1">
      <c r="A38" s="1"/>
      <c r="B38" s="1"/>
      <c r="C38" s="11" t="str">
        <f>HYPERLINK("https://blog.capterra.com/how-to-build-your-first-budget/","Capterra - How to Build Your First Budget")</f>
        <v>Capterra - How to Build Your First Budget</v>
      </c>
      <c r="D38" s="13"/>
      <c r="E38" s="13"/>
      <c r="F38" s="13"/>
      <c r="G38" s="1"/>
      <c r="H38" s="15"/>
      <c r="I38" s="1"/>
    </row>
    <row r="39" spans="1:9" ht="15.75" customHeight="1">
      <c r="A39" s="1"/>
      <c r="B39" s="1"/>
      <c r="C39" s="1"/>
      <c r="D39" s="1"/>
      <c r="E39" s="1"/>
      <c r="F39" s="1"/>
      <c r="G39" s="1"/>
      <c r="I39" s="1"/>
    </row>
    <row r="40" spans="1:9" ht="15.7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E1"/>
  </mergeCells>
  <hyperlinks>
    <hyperlink ref="C35" r:id="rId1" xr:uid="{00000000-0004-0000-0000-000000000000}"/>
    <hyperlink ref="C37" r:id="rId2" xr:uid="{00000000-0004-0000-0000-000001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9"/>
  <sheetViews>
    <sheetView tabSelected="1" workbookViewId="0">
      <selection activeCell="I50" sqref="I50"/>
    </sheetView>
  </sheetViews>
  <sheetFormatPr defaultColWidth="14.453125" defaultRowHeight="15" customHeight="1"/>
  <cols>
    <col min="1" max="1" width="8.7265625" customWidth="1"/>
    <col min="2" max="2" width="35.08984375" customWidth="1"/>
    <col min="3" max="3" width="19.7265625" style="29" customWidth="1"/>
    <col min="4" max="4" width="15" style="29" customWidth="1"/>
    <col min="5" max="5" width="8.7265625" hidden="1" customWidth="1"/>
    <col min="6" max="6" width="2.26953125" customWidth="1"/>
    <col min="7" max="7" width="12.81640625" customWidth="1"/>
    <col min="8" max="26" width="8.7265625" customWidth="1"/>
  </cols>
  <sheetData>
    <row r="1" spans="1:7" ht="33.5">
      <c r="A1" s="1"/>
      <c r="B1" s="2" t="str">
        <f>Instructions!$B$1</f>
        <v>Agency Name</v>
      </c>
      <c r="C1" s="23"/>
      <c r="D1" s="23"/>
      <c r="E1" s="1"/>
      <c r="F1" s="1"/>
    </row>
    <row r="2" spans="1:7" ht="14.5">
      <c r="A2" s="1"/>
      <c r="B2" s="1"/>
      <c r="C2" s="23"/>
      <c r="D2" s="23"/>
      <c r="E2" s="1"/>
      <c r="F2" s="1"/>
    </row>
    <row r="3" spans="1:7" ht="21">
      <c r="A3" s="3"/>
      <c r="B3" s="5" t="s">
        <v>8</v>
      </c>
      <c r="C3" s="35" t="s">
        <v>96</v>
      </c>
      <c r="D3" s="24"/>
      <c r="E3" s="6"/>
      <c r="F3" s="6"/>
    </row>
    <row r="4" spans="1:7" ht="15.5">
      <c r="A4" s="1"/>
      <c r="B4" s="31" t="s">
        <v>78</v>
      </c>
      <c r="C4" s="32">
        <v>56000</v>
      </c>
      <c r="D4" s="23"/>
      <c r="E4" s="1"/>
      <c r="F4" s="1"/>
      <c r="G4" s="30" t="s">
        <v>89</v>
      </c>
    </row>
    <row r="5" spans="1:7" ht="15.5">
      <c r="A5" s="1"/>
      <c r="B5" s="31" t="s">
        <v>109</v>
      </c>
      <c r="C5" s="32">
        <v>11500</v>
      </c>
      <c r="D5" s="23"/>
      <c r="E5" s="1"/>
      <c r="F5" s="1"/>
      <c r="G5" s="30" t="s">
        <v>90</v>
      </c>
    </row>
    <row r="6" spans="1:7" ht="15.5">
      <c r="A6" s="1"/>
      <c r="B6" s="31" t="s">
        <v>79</v>
      </c>
      <c r="C6" s="32">
        <v>0</v>
      </c>
      <c r="D6" s="23"/>
      <c r="E6" s="1"/>
      <c r="F6" s="1"/>
      <c r="G6" s="33" t="s">
        <v>110</v>
      </c>
    </row>
    <row r="7" spans="1:7" ht="15.5">
      <c r="A7" s="1"/>
      <c r="B7" s="31"/>
      <c r="C7" s="23"/>
      <c r="D7" s="23"/>
      <c r="E7" s="1"/>
      <c r="F7" s="1"/>
      <c r="G7" s="33" t="s">
        <v>111</v>
      </c>
    </row>
    <row r="8" spans="1:7" ht="15.5">
      <c r="A8" s="1"/>
      <c r="B8" s="31"/>
      <c r="C8" s="23"/>
      <c r="D8" s="23"/>
      <c r="E8" s="1"/>
      <c r="F8" s="1"/>
    </row>
    <row r="9" spans="1:7" ht="14.5" hidden="1">
      <c r="A9" s="1"/>
      <c r="B9" s="1" t="s">
        <v>9</v>
      </c>
      <c r="C9" s="23"/>
      <c r="D9" s="23"/>
      <c r="E9" s="1"/>
      <c r="F9" s="1"/>
    </row>
    <row r="10" spans="1:7" ht="14.5" hidden="1">
      <c r="A10" s="1"/>
      <c r="B10" s="1" t="s">
        <v>10</v>
      </c>
      <c r="C10" s="23"/>
      <c r="D10" s="23"/>
      <c r="E10" s="1"/>
      <c r="F10" s="1"/>
    </row>
    <row r="11" spans="1:7" ht="14.5" hidden="1">
      <c r="A11" s="1"/>
      <c r="B11" s="1" t="s">
        <v>11</v>
      </c>
      <c r="C11" s="23"/>
      <c r="D11" s="23"/>
      <c r="E11" s="1"/>
      <c r="F11" s="1"/>
    </row>
    <row r="12" spans="1:7" ht="14.5" hidden="1">
      <c r="A12" s="1"/>
      <c r="B12" s="1" t="s">
        <v>12</v>
      </c>
      <c r="C12" s="23"/>
      <c r="D12" s="23"/>
      <c r="E12" s="1"/>
      <c r="F12" s="1"/>
    </row>
    <row r="13" spans="1:7" ht="14.5" hidden="1">
      <c r="A13" s="1"/>
      <c r="B13" s="1" t="s">
        <v>13</v>
      </c>
      <c r="C13" s="25"/>
      <c r="D13" s="23"/>
      <c r="E13" s="1"/>
      <c r="F13" s="1"/>
    </row>
    <row r="14" spans="1:7" ht="14.5">
      <c r="A14" s="1"/>
      <c r="B14" s="1"/>
      <c r="C14" s="23"/>
      <c r="D14" s="23"/>
      <c r="E14" s="1"/>
      <c r="F14" s="1"/>
    </row>
    <row r="15" spans="1:7" ht="18.5">
      <c r="A15" s="1"/>
      <c r="B15" s="9" t="s">
        <v>14</v>
      </c>
      <c r="C15" s="26">
        <f>SUM(C$4:C$13)</f>
        <v>67500</v>
      </c>
      <c r="D15" s="23"/>
      <c r="E15" s="1"/>
      <c r="F15" s="1"/>
    </row>
    <row r="16" spans="1:7" ht="14.5">
      <c r="A16" s="1"/>
      <c r="B16" s="1"/>
      <c r="C16" s="23"/>
      <c r="D16" s="23"/>
      <c r="E16" s="1"/>
      <c r="F16" s="1"/>
    </row>
    <row r="17" spans="1:7" ht="15.5">
      <c r="A17" s="1"/>
      <c r="B17" s="31" t="s">
        <v>80</v>
      </c>
      <c r="C17" s="32">
        <v>250</v>
      </c>
      <c r="D17" s="23"/>
      <c r="E17" s="1"/>
      <c r="F17" s="1"/>
    </row>
    <row r="18" spans="1:7" ht="15.5">
      <c r="A18" s="1"/>
      <c r="B18" s="31" t="s">
        <v>81</v>
      </c>
      <c r="C18" s="32">
        <v>0</v>
      </c>
      <c r="D18" s="23"/>
      <c r="E18" s="1"/>
      <c r="F18" s="1"/>
    </row>
    <row r="19" spans="1:7" ht="15.5">
      <c r="A19" s="1"/>
      <c r="B19" s="31" t="s">
        <v>99</v>
      </c>
      <c r="C19" s="23"/>
      <c r="D19" s="23"/>
      <c r="E19" s="1"/>
      <c r="F19" s="1"/>
    </row>
    <row r="20" spans="1:7" ht="14.5" hidden="1">
      <c r="A20" s="1"/>
      <c r="B20" s="1" t="s">
        <v>15</v>
      </c>
      <c r="C20" s="23"/>
      <c r="D20" s="23"/>
      <c r="E20" s="1"/>
      <c r="F20" s="1"/>
    </row>
    <row r="21" spans="1:7" ht="15.75" hidden="1" customHeight="1">
      <c r="A21" s="1"/>
      <c r="B21" s="1" t="s">
        <v>16</v>
      </c>
      <c r="C21" s="25"/>
      <c r="D21" s="23"/>
      <c r="E21" s="1"/>
      <c r="F21" s="1"/>
    </row>
    <row r="22" spans="1:7" ht="15.75" customHeight="1">
      <c r="A22" s="1"/>
      <c r="B22" s="1"/>
      <c r="C22" s="23"/>
      <c r="D22" s="23"/>
      <c r="E22" s="1"/>
      <c r="F22" s="1"/>
    </row>
    <row r="23" spans="1:7" ht="15.75" customHeight="1">
      <c r="A23" s="1"/>
      <c r="B23" s="9" t="s">
        <v>17</v>
      </c>
      <c r="C23" s="26">
        <f>SUM(C$17:C$21)</f>
        <v>250</v>
      </c>
      <c r="D23" s="23"/>
      <c r="E23" s="1"/>
      <c r="F23" s="1"/>
    </row>
    <row r="24" spans="1:7" ht="15.75" customHeight="1">
      <c r="A24" s="1"/>
      <c r="B24" s="1"/>
      <c r="C24" s="23"/>
      <c r="D24" s="23"/>
      <c r="E24" s="1"/>
      <c r="F24" s="1"/>
    </row>
    <row r="25" spans="1:7" ht="15.75" customHeight="1">
      <c r="A25" s="1"/>
      <c r="B25" s="34" t="s">
        <v>105</v>
      </c>
      <c r="C25" s="26">
        <f>SUM(C$15,C$23)</f>
        <v>67750</v>
      </c>
      <c r="D25" s="23"/>
      <c r="E25" s="1"/>
      <c r="F25" s="1"/>
    </row>
    <row r="26" spans="1:7" ht="15.75" customHeight="1">
      <c r="A26" s="1"/>
      <c r="B26" s="1"/>
      <c r="C26" s="23"/>
      <c r="D26" s="23"/>
      <c r="E26" s="1"/>
      <c r="F26" s="1"/>
    </row>
    <row r="27" spans="1:7" s="47" customFormat="1" ht="40" customHeight="1">
      <c r="A27" s="49"/>
      <c r="B27" s="50" t="s">
        <v>23</v>
      </c>
      <c r="C27" s="51" t="s">
        <v>96</v>
      </c>
      <c r="D27" s="52" t="s">
        <v>108</v>
      </c>
      <c r="E27" s="53"/>
      <c r="F27" s="53"/>
    </row>
    <row r="28" spans="1:7" ht="15.75" customHeight="1">
      <c r="A28" s="1"/>
      <c r="B28" s="31" t="s">
        <v>24</v>
      </c>
      <c r="C28" s="23">
        <v>0</v>
      </c>
      <c r="D28" s="23"/>
      <c r="E28" s="1"/>
      <c r="F28" s="1"/>
      <c r="G28" s="30" t="s">
        <v>102</v>
      </c>
    </row>
    <row r="29" spans="1:7" ht="15.75" customHeight="1">
      <c r="A29" s="1"/>
      <c r="B29" s="31" t="s">
        <v>26</v>
      </c>
      <c r="C29" s="23">
        <v>4200</v>
      </c>
      <c r="D29" s="23"/>
      <c r="E29" s="1"/>
      <c r="F29" s="1"/>
    </row>
    <row r="30" spans="1:7" ht="15.75" customHeight="1">
      <c r="A30" s="1"/>
      <c r="B30" s="31" t="s">
        <v>27</v>
      </c>
      <c r="C30" s="23">
        <v>1500</v>
      </c>
      <c r="D30" s="23"/>
      <c r="E30" s="1"/>
      <c r="F30" s="1"/>
    </row>
    <row r="31" spans="1:7" ht="15.75" customHeight="1">
      <c r="A31" s="1"/>
      <c r="B31" s="31" t="s">
        <v>29</v>
      </c>
      <c r="C31" s="23">
        <v>0</v>
      </c>
      <c r="D31" s="23"/>
      <c r="E31" s="1"/>
      <c r="F31" s="1"/>
      <c r="G31" s="30" t="s">
        <v>102</v>
      </c>
    </row>
    <row r="32" spans="1:7" ht="15.75" customHeight="1">
      <c r="A32" s="1"/>
      <c r="B32" s="31" t="s">
        <v>86</v>
      </c>
      <c r="C32" s="23">
        <v>1750</v>
      </c>
      <c r="D32" s="23"/>
      <c r="E32" s="1"/>
      <c r="F32" s="1"/>
      <c r="G32" s="30" t="s">
        <v>91</v>
      </c>
    </row>
    <row r="33" spans="1:10" ht="15.75" customHeight="1">
      <c r="A33" s="1"/>
      <c r="B33" s="31" t="s">
        <v>31</v>
      </c>
      <c r="C33" s="23">
        <v>350</v>
      </c>
      <c r="D33" s="23"/>
      <c r="E33" s="1"/>
      <c r="F33" s="1"/>
      <c r="G33" s="30"/>
    </row>
    <row r="34" spans="1:10" ht="15.75" customHeight="1">
      <c r="A34" s="1"/>
      <c r="B34" s="31" t="s">
        <v>88</v>
      </c>
      <c r="C34" s="23">
        <v>0</v>
      </c>
      <c r="D34" s="23"/>
      <c r="E34" s="1"/>
      <c r="F34" s="1"/>
      <c r="G34" s="30"/>
    </row>
    <row r="35" spans="1:10" ht="15.75" customHeight="1">
      <c r="A35" s="1"/>
      <c r="B35" s="31" t="s">
        <v>34</v>
      </c>
      <c r="C35" s="23">
        <v>2280</v>
      </c>
      <c r="D35" s="27">
        <v>-2280</v>
      </c>
      <c r="E35" s="1"/>
      <c r="F35" s="1"/>
      <c r="G35" s="30" t="s">
        <v>92</v>
      </c>
    </row>
    <row r="36" spans="1:10" ht="15.75" customHeight="1">
      <c r="A36" s="1"/>
      <c r="B36" s="31" t="s">
        <v>36</v>
      </c>
      <c r="C36" s="23">
        <v>300</v>
      </c>
      <c r="D36" s="23"/>
      <c r="E36" s="1"/>
      <c r="F36" s="1"/>
      <c r="G36" s="30" t="s">
        <v>101</v>
      </c>
    </row>
    <row r="37" spans="1:10" ht="15.75" customHeight="1">
      <c r="A37" s="1"/>
      <c r="B37" s="31" t="s">
        <v>38</v>
      </c>
      <c r="C37" s="23">
        <v>0</v>
      </c>
      <c r="D37" s="23"/>
      <c r="E37" s="1"/>
      <c r="F37" s="1"/>
      <c r="G37" s="30"/>
    </row>
    <row r="38" spans="1:10" ht="15.75" customHeight="1">
      <c r="A38" s="1"/>
      <c r="B38" s="31" t="s">
        <v>82</v>
      </c>
      <c r="C38" s="23">
        <v>1350</v>
      </c>
      <c r="D38" s="23"/>
      <c r="E38" s="1"/>
      <c r="F38" s="1"/>
      <c r="G38" s="30" t="s">
        <v>97</v>
      </c>
    </row>
    <row r="39" spans="1:10" ht="15.75" customHeight="1">
      <c r="A39" s="1"/>
      <c r="B39" s="31" t="s">
        <v>83</v>
      </c>
      <c r="C39" s="23">
        <v>2800</v>
      </c>
      <c r="D39" s="27">
        <v>-2220</v>
      </c>
      <c r="E39" s="1"/>
      <c r="F39" s="1"/>
      <c r="G39" s="30" t="s">
        <v>94</v>
      </c>
    </row>
    <row r="40" spans="1:10" ht="15.75" customHeight="1">
      <c r="A40" s="1"/>
      <c r="B40" s="31" t="s">
        <v>84</v>
      </c>
      <c r="C40" s="23">
        <v>1200</v>
      </c>
      <c r="D40" s="23"/>
      <c r="E40" s="1"/>
      <c r="F40" s="1"/>
      <c r="G40" s="30" t="s">
        <v>93</v>
      </c>
    </row>
    <row r="41" spans="1:10" ht="15.75" customHeight="1">
      <c r="A41" s="1"/>
      <c r="B41" s="31" t="s">
        <v>85</v>
      </c>
      <c r="C41" s="23">
        <v>5600</v>
      </c>
      <c r="D41" s="23"/>
      <c r="E41" s="1"/>
      <c r="F41" s="1"/>
      <c r="G41" s="30" t="s">
        <v>98</v>
      </c>
    </row>
    <row r="42" spans="1:10" ht="15.75" customHeight="1">
      <c r="A42" s="1"/>
      <c r="B42" s="31" t="s">
        <v>87</v>
      </c>
      <c r="C42" s="23">
        <v>0</v>
      </c>
      <c r="D42" s="23"/>
      <c r="E42" s="1"/>
      <c r="F42" s="1"/>
      <c r="G42" s="30" t="s">
        <v>103</v>
      </c>
    </row>
    <row r="43" spans="1:10" ht="15.75" customHeight="1">
      <c r="A43" s="1"/>
      <c r="B43" s="31" t="s">
        <v>100</v>
      </c>
      <c r="C43" s="23">
        <v>500</v>
      </c>
      <c r="D43" s="23"/>
      <c r="E43" s="1"/>
      <c r="F43" s="1"/>
      <c r="G43" s="30" t="s">
        <v>104</v>
      </c>
    </row>
    <row r="44" spans="1:10" ht="15.75" customHeight="1">
      <c r="A44" s="1"/>
      <c r="B44" s="31"/>
      <c r="C44" s="25"/>
      <c r="D44" s="36"/>
      <c r="E44" s="1"/>
      <c r="F44" s="1"/>
    </row>
    <row r="45" spans="1:10" ht="15.75" customHeight="1">
      <c r="A45" s="1"/>
      <c r="B45" s="1"/>
      <c r="C45" s="23"/>
      <c r="D45" s="23"/>
      <c r="E45" s="1"/>
      <c r="F45" s="1"/>
    </row>
    <row r="46" spans="1:10" ht="15.75" customHeight="1" thickBot="1">
      <c r="A46" s="1"/>
      <c r="B46" s="9" t="s">
        <v>49</v>
      </c>
      <c r="C46" s="26">
        <f>SUM(C$28:C$44)</f>
        <v>21830</v>
      </c>
    </row>
    <row r="47" spans="1:10" ht="15.75" customHeight="1" thickBot="1">
      <c r="A47" s="1"/>
      <c r="B47" s="1"/>
      <c r="C47" s="46">
        <f>D47</f>
        <v>-4500</v>
      </c>
      <c r="D47" s="48">
        <f>SUM(D28:D45)</f>
        <v>-4500</v>
      </c>
      <c r="E47" s="38"/>
      <c r="F47" s="38"/>
      <c r="G47" s="39" t="s">
        <v>112</v>
      </c>
      <c r="H47" s="40"/>
      <c r="I47" s="40"/>
      <c r="J47" s="41"/>
    </row>
    <row r="48" spans="1:10" ht="15.75" customHeight="1">
      <c r="A48" s="1"/>
      <c r="B48" s="34" t="s">
        <v>107</v>
      </c>
      <c r="C48" s="28">
        <f>C46+C47</f>
        <v>17330</v>
      </c>
      <c r="D48" s="23"/>
      <c r="E48" s="15" t="s">
        <v>51</v>
      </c>
      <c r="F48" s="1"/>
    </row>
    <row r="49" spans="1:6" ht="15.75" customHeight="1" thickBot="1">
      <c r="A49" s="43"/>
      <c r="B49" s="43"/>
      <c r="C49" s="44"/>
      <c r="D49" s="44"/>
      <c r="E49" s="45"/>
      <c r="F49" s="43"/>
    </row>
    <row r="50" spans="1:6" ht="15.75" customHeight="1" thickBot="1">
      <c r="A50" s="1"/>
      <c r="B50" s="22" t="s">
        <v>106</v>
      </c>
      <c r="C50" s="37">
        <f>C25-C48</f>
        <v>50420</v>
      </c>
      <c r="D50" s="42"/>
      <c r="E50" s="1"/>
      <c r="F50" s="1"/>
    </row>
    <row r="51" spans="1:6" ht="15.75" customHeight="1"/>
    <row r="52" spans="1:6" ht="15.75" customHeight="1"/>
    <row r="53" spans="1:6" ht="15.75" customHeight="1"/>
    <row r="54" spans="1:6" ht="15.75" customHeight="1"/>
    <row r="55" spans="1:6" ht="15.75" customHeight="1"/>
    <row r="56" spans="1:6" ht="15.75" customHeight="1"/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hyperlinks>
    <hyperlink ref="E48" r:id="rId1" xr:uid="{00000000-0004-0000-0100-000000000000}"/>
  </hyperlinks>
  <pageMargins left="0.7" right="0.7" top="0.75" bottom="0.75" header="0" footer="0"/>
  <pageSetup scale="95" fitToWidth="0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topLeftCell="B46" workbookViewId="0">
      <selection activeCell="M58" sqref="M58"/>
    </sheetView>
  </sheetViews>
  <sheetFormatPr defaultColWidth="14.453125" defaultRowHeight="15" customHeight="1"/>
  <cols>
    <col min="1" max="1" width="35.08984375" customWidth="1"/>
    <col min="2" max="13" width="13.7265625" customWidth="1"/>
    <col min="14" max="26" width="8.7265625" customWidth="1"/>
  </cols>
  <sheetData>
    <row r="1" spans="1:14" ht="33.5">
      <c r="A1" s="2" t="str">
        <f>Instructions!$B$1</f>
        <v>Agency Name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2" t="str">
        <f>IF(AND(SUM($B$5:$M$5)&gt;0.99, SUM($B$5:$M$5)&lt;1.01),"","Total Year must equal 100%")</f>
        <v/>
      </c>
      <c r="N4" s="1"/>
    </row>
    <row r="5" spans="1:14" ht="14.5">
      <c r="A5" s="16" t="s">
        <v>52</v>
      </c>
      <c r="B5" s="17">
        <v>8.3333333300000006E-2</v>
      </c>
      <c r="C5" s="17">
        <v>8.3333333300000006E-2</v>
      </c>
      <c r="D5" s="17">
        <v>8.3333333300000006E-2</v>
      </c>
      <c r="E5" s="17">
        <v>8.3333333300000006E-2</v>
      </c>
      <c r="F5" s="17">
        <v>8.3333333300000006E-2</v>
      </c>
      <c r="G5" s="17">
        <v>8.3333333300000006E-2</v>
      </c>
      <c r="H5" s="17">
        <v>8.3333333300000006E-2</v>
      </c>
      <c r="I5" s="17">
        <v>8.3333333300000006E-2</v>
      </c>
      <c r="J5" s="17">
        <v>8.3333333300000006E-2</v>
      </c>
      <c r="K5" s="17">
        <v>8.3333333300000006E-2</v>
      </c>
      <c r="L5" s="17">
        <v>8.3333333300000006E-2</v>
      </c>
      <c r="M5" s="17">
        <v>8.3333333300000006E-2</v>
      </c>
      <c r="N5" s="1"/>
    </row>
    <row r="6" spans="1:14" ht="14.5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"/>
    </row>
    <row r="7" spans="1:14" ht="14.5">
      <c r="A7" s="19" t="s">
        <v>8</v>
      </c>
      <c r="B7" s="19" t="s">
        <v>55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60</v>
      </c>
      <c r="H7" s="19" t="s">
        <v>61</v>
      </c>
      <c r="I7" s="19" t="s">
        <v>62</v>
      </c>
      <c r="J7" s="19" t="s">
        <v>63</v>
      </c>
      <c r="K7" s="19" t="s">
        <v>64</v>
      </c>
      <c r="L7" s="19" t="s">
        <v>65</v>
      </c>
      <c r="M7" s="19" t="s">
        <v>66</v>
      </c>
      <c r="N7" s="1"/>
    </row>
    <row r="8" spans="1:14" ht="14.5">
      <c r="A8" s="1" t="str">
        <f>YearlyBudget!$B4</f>
        <v>Commission Income</v>
      </c>
      <c r="B8" s="7">
        <f>YearlyBudget!$C4*B$5</f>
        <v>4666.6666648</v>
      </c>
      <c r="C8" s="7">
        <f>YearlyBudget!$C4*C$5</f>
        <v>4666.6666648</v>
      </c>
      <c r="D8" s="7">
        <f>YearlyBudget!$C4*D$5</f>
        <v>4666.6666648</v>
      </c>
      <c r="E8" s="7">
        <f>YearlyBudget!$C4*E$5</f>
        <v>4666.6666648</v>
      </c>
      <c r="F8" s="7">
        <f>YearlyBudget!$C4*F$5</f>
        <v>4666.6666648</v>
      </c>
      <c r="G8" s="7">
        <f>YearlyBudget!$C4*G$5</f>
        <v>4666.6666648</v>
      </c>
      <c r="H8" s="7">
        <f>YearlyBudget!$C4*H$5</f>
        <v>4666.6666648</v>
      </c>
      <c r="I8" s="7">
        <f>YearlyBudget!$C4*I$5</f>
        <v>4666.6666648</v>
      </c>
      <c r="J8" s="7">
        <f>YearlyBudget!$C4*J$5</f>
        <v>4666.6666648</v>
      </c>
      <c r="K8" s="7">
        <f>YearlyBudget!$C4*K$5</f>
        <v>4666.6666648</v>
      </c>
      <c r="L8" s="7">
        <f>YearlyBudget!$C4*L$5</f>
        <v>4666.6666648</v>
      </c>
      <c r="M8" s="7">
        <f>YearlyBudget!$C4*M$5</f>
        <v>4666.6666648</v>
      </c>
      <c r="N8" s="1"/>
    </row>
    <row r="9" spans="1:14" ht="14.5">
      <c r="A9" s="1" t="str">
        <f>YearlyBudget!$B5</f>
        <v>Profit Sharing &amp; Bonus Income*</v>
      </c>
      <c r="B9" s="7">
        <f>YearlyBudget!$C5*B$5</f>
        <v>958.33333295000011</v>
      </c>
      <c r="C9" s="7">
        <f>YearlyBudget!$C5*C$5</f>
        <v>958.33333295000011</v>
      </c>
      <c r="D9" s="7">
        <f>YearlyBudget!$C5*D$5</f>
        <v>958.33333295000011</v>
      </c>
      <c r="E9" s="7">
        <f>YearlyBudget!$C5*E$5</f>
        <v>958.33333295000011</v>
      </c>
      <c r="F9" s="7">
        <f>YearlyBudget!$C5*F$5</f>
        <v>958.33333295000011</v>
      </c>
      <c r="G9" s="7">
        <f>YearlyBudget!$C5*G$5</f>
        <v>958.33333295000011</v>
      </c>
      <c r="H9" s="7">
        <f>YearlyBudget!$C5*H$5</f>
        <v>958.33333295000011</v>
      </c>
      <c r="I9" s="7">
        <f>YearlyBudget!$C5*I$5</f>
        <v>958.33333295000011</v>
      </c>
      <c r="J9" s="7">
        <f>YearlyBudget!$C5*J$5</f>
        <v>958.33333295000011</v>
      </c>
      <c r="K9" s="7">
        <f>YearlyBudget!$C5*K$5</f>
        <v>958.33333295000011</v>
      </c>
      <c r="L9" s="7">
        <f>YearlyBudget!$C5*L$5</f>
        <v>958.33333295000011</v>
      </c>
      <c r="M9" s="7">
        <f>YearlyBudget!$C5*M$5</f>
        <v>958.33333295000011</v>
      </c>
      <c r="N9" s="1"/>
    </row>
    <row r="10" spans="1:14" ht="14.5">
      <c r="A10" s="1" t="str">
        <f>YearlyBudget!$B6</f>
        <v>Other Income</v>
      </c>
      <c r="B10" s="7">
        <f>YearlyBudget!$C6*B$5</f>
        <v>0</v>
      </c>
      <c r="C10" s="7">
        <f>YearlyBudget!$C6*C$5</f>
        <v>0</v>
      </c>
      <c r="D10" s="7">
        <f>YearlyBudget!$C6*D$5</f>
        <v>0</v>
      </c>
      <c r="E10" s="7">
        <f>YearlyBudget!$C6*E$5</f>
        <v>0</v>
      </c>
      <c r="F10" s="7">
        <f>YearlyBudget!$C6*F$5</f>
        <v>0</v>
      </c>
      <c r="G10" s="7">
        <f>YearlyBudget!$C6*G$5</f>
        <v>0</v>
      </c>
      <c r="H10" s="7">
        <f>YearlyBudget!$C6*H$5</f>
        <v>0</v>
      </c>
      <c r="I10" s="7">
        <f>YearlyBudget!$C6*I$5</f>
        <v>0</v>
      </c>
      <c r="J10" s="7">
        <f>YearlyBudget!$C6*J$5</f>
        <v>0</v>
      </c>
      <c r="K10" s="7">
        <f>YearlyBudget!$C6*K$5</f>
        <v>0</v>
      </c>
      <c r="L10" s="7">
        <f>YearlyBudget!$C6*L$5</f>
        <v>0</v>
      </c>
      <c r="M10" s="7">
        <f>YearlyBudget!$C6*M$5</f>
        <v>0</v>
      </c>
      <c r="N10" s="1"/>
    </row>
    <row r="11" spans="1:14" ht="14.5">
      <c r="A11" s="1">
        <f>YearlyBudget!$B7</f>
        <v>0</v>
      </c>
      <c r="B11" s="7">
        <f>YearlyBudget!$C7*B$5</f>
        <v>0</v>
      </c>
      <c r="C11" s="7">
        <f>YearlyBudget!$C7*C$5</f>
        <v>0</v>
      </c>
      <c r="D11" s="7">
        <f>YearlyBudget!$C7*D$5</f>
        <v>0</v>
      </c>
      <c r="E11" s="7">
        <f>YearlyBudget!$C7*E$5</f>
        <v>0</v>
      </c>
      <c r="F11" s="7">
        <f>YearlyBudget!$C7*F$5</f>
        <v>0</v>
      </c>
      <c r="G11" s="7">
        <f>YearlyBudget!$C7*G$5</f>
        <v>0</v>
      </c>
      <c r="H11" s="7">
        <f>YearlyBudget!$C7*H$5</f>
        <v>0</v>
      </c>
      <c r="I11" s="7">
        <f>YearlyBudget!$C7*I$5</f>
        <v>0</v>
      </c>
      <c r="J11" s="7">
        <f>YearlyBudget!$C7*J$5</f>
        <v>0</v>
      </c>
      <c r="K11" s="7">
        <f>YearlyBudget!$C7*K$5</f>
        <v>0</v>
      </c>
      <c r="L11" s="7">
        <f>YearlyBudget!$C7*L$5</f>
        <v>0</v>
      </c>
      <c r="M11" s="7">
        <f>YearlyBudget!$C7*M$5</f>
        <v>0</v>
      </c>
      <c r="N11" s="1"/>
    </row>
    <row r="12" spans="1:14" ht="14.5">
      <c r="A12" s="1">
        <f>YearlyBudget!$B8</f>
        <v>0</v>
      </c>
      <c r="B12" s="7">
        <f>YearlyBudget!$C8*B$5</f>
        <v>0</v>
      </c>
      <c r="C12" s="7">
        <f>YearlyBudget!$C8*C$5</f>
        <v>0</v>
      </c>
      <c r="D12" s="7">
        <f>YearlyBudget!$C8*D$5</f>
        <v>0</v>
      </c>
      <c r="E12" s="7">
        <f>YearlyBudget!$C8*E$5</f>
        <v>0</v>
      </c>
      <c r="F12" s="7">
        <f>YearlyBudget!$C8*F$5</f>
        <v>0</v>
      </c>
      <c r="G12" s="7">
        <f>YearlyBudget!$C8*G$5</f>
        <v>0</v>
      </c>
      <c r="H12" s="7">
        <f>YearlyBudget!$C8*H$5</f>
        <v>0</v>
      </c>
      <c r="I12" s="7">
        <f>YearlyBudget!$C8*I$5</f>
        <v>0</v>
      </c>
      <c r="J12" s="7">
        <f>YearlyBudget!$C8*J$5</f>
        <v>0</v>
      </c>
      <c r="K12" s="7">
        <f>YearlyBudget!$C8*K$5</f>
        <v>0</v>
      </c>
      <c r="L12" s="7">
        <f>YearlyBudget!$C8*L$5</f>
        <v>0</v>
      </c>
      <c r="M12" s="7">
        <f>YearlyBudget!$C8*M$5</f>
        <v>0</v>
      </c>
      <c r="N12" s="1"/>
    </row>
    <row r="13" spans="1:14" ht="14.5">
      <c r="A13" s="1" t="str">
        <f>YearlyBudget!$B9</f>
        <v xml:space="preserve">   Revenue 06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"/>
    </row>
    <row r="14" spans="1:14" ht="14.5">
      <c r="A14" s="1" t="str">
        <f>YearlyBudget!$B10</f>
        <v xml:space="preserve">   Revenue 07</v>
      </c>
      <c r="B14" s="7">
        <f>YearlyBudget!$C10*B$5</f>
        <v>0</v>
      </c>
      <c r="C14" s="7">
        <f>YearlyBudget!$C10*C$5</f>
        <v>0</v>
      </c>
      <c r="D14" s="7">
        <f>YearlyBudget!$C10*D$5</f>
        <v>0</v>
      </c>
      <c r="E14" s="7">
        <f>YearlyBudget!$C10*E$5</f>
        <v>0</v>
      </c>
      <c r="F14" s="7">
        <f>YearlyBudget!$C10*F$5</f>
        <v>0</v>
      </c>
      <c r="G14" s="7">
        <f>YearlyBudget!$C10*G$5</f>
        <v>0</v>
      </c>
      <c r="H14" s="7">
        <f>YearlyBudget!$C10*H$5</f>
        <v>0</v>
      </c>
      <c r="I14" s="7">
        <f>YearlyBudget!$C10*I$5</f>
        <v>0</v>
      </c>
      <c r="J14" s="7">
        <f>YearlyBudget!$C10*J$5</f>
        <v>0</v>
      </c>
      <c r="K14" s="7">
        <f>YearlyBudget!$C10*K$5</f>
        <v>0</v>
      </c>
      <c r="L14" s="7">
        <f>YearlyBudget!$C10*L$5</f>
        <v>0</v>
      </c>
      <c r="M14" s="7">
        <f>YearlyBudget!$C10*M$5</f>
        <v>0</v>
      </c>
      <c r="N14" s="1"/>
    </row>
    <row r="15" spans="1:14" ht="14.5">
      <c r="A15" s="1" t="str">
        <f>YearlyBudget!$B11</f>
        <v xml:space="preserve">   Revenue 08</v>
      </c>
      <c r="B15" s="7">
        <f>YearlyBudget!$C11*B$5</f>
        <v>0</v>
      </c>
      <c r="C15" s="7">
        <f>YearlyBudget!$C11*C$5</f>
        <v>0</v>
      </c>
      <c r="D15" s="7">
        <f>YearlyBudget!$C11*D$5</f>
        <v>0</v>
      </c>
      <c r="E15" s="7">
        <f>YearlyBudget!$C11*E$5</f>
        <v>0</v>
      </c>
      <c r="F15" s="7">
        <f>YearlyBudget!$C11*F$5</f>
        <v>0</v>
      </c>
      <c r="G15" s="7">
        <f>YearlyBudget!$C11*G$5</f>
        <v>0</v>
      </c>
      <c r="H15" s="7">
        <f>YearlyBudget!$C11*H$5</f>
        <v>0</v>
      </c>
      <c r="I15" s="7">
        <f>YearlyBudget!$C11*I$5</f>
        <v>0</v>
      </c>
      <c r="J15" s="7">
        <f>YearlyBudget!$C11*J$5</f>
        <v>0</v>
      </c>
      <c r="K15" s="7">
        <f>YearlyBudget!$C11*K$5</f>
        <v>0</v>
      </c>
      <c r="L15" s="7">
        <f>YearlyBudget!$C11*L$5</f>
        <v>0</v>
      </c>
      <c r="M15" s="7">
        <f>YearlyBudget!$C11*M$5</f>
        <v>0</v>
      </c>
      <c r="N15" s="1"/>
    </row>
    <row r="16" spans="1:14" ht="14.5">
      <c r="A16" s="1" t="str">
        <f>YearlyBudget!$B12</f>
        <v xml:space="preserve">   Revenue 09</v>
      </c>
      <c r="B16" s="7">
        <f>YearlyBudget!$C12*B$5</f>
        <v>0</v>
      </c>
      <c r="C16" s="7">
        <f>YearlyBudget!$C12*C$5</f>
        <v>0</v>
      </c>
      <c r="D16" s="7">
        <f>YearlyBudget!$C12*D$5</f>
        <v>0</v>
      </c>
      <c r="E16" s="7">
        <f>YearlyBudget!$C12*E$5</f>
        <v>0</v>
      </c>
      <c r="F16" s="7">
        <f>YearlyBudget!$C12*F$5</f>
        <v>0</v>
      </c>
      <c r="G16" s="7">
        <f>YearlyBudget!$C12*G$5</f>
        <v>0</v>
      </c>
      <c r="H16" s="7">
        <f>YearlyBudget!$C12*H$5</f>
        <v>0</v>
      </c>
      <c r="I16" s="7">
        <f>YearlyBudget!$C12*I$5</f>
        <v>0</v>
      </c>
      <c r="J16" s="7">
        <f>YearlyBudget!$C12*J$5</f>
        <v>0</v>
      </c>
      <c r="K16" s="7">
        <f>YearlyBudget!$C12*K$5</f>
        <v>0</v>
      </c>
      <c r="L16" s="7">
        <f>YearlyBudget!$C12*L$5</f>
        <v>0</v>
      </c>
      <c r="M16" s="7">
        <f>YearlyBudget!$C12*M$5</f>
        <v>0</v>
      </c>
      <c r="N16" s="1"/>
    </row>
    <row r="17" spans="1:14" ht="14.5">
      <c r="A17" s="1" t="str">
        <f>YearlyBudget!$B13</f>
        <v xml:space="preserve">   Revenue 10</v>
      </c>
      <c r="B17" s="8">
        <f>YearlyBudget!$C13*B$5</f>
        <v>0</v>
      </c>
      <c r="C17" s="8">
        <f>YearlyBudget!$C13*C$5</f>
        <v>0</v>
      </c>
      <c r="D17" s="8">
        <f>YearlyBudget!$C13*D$5</f>
        <v>0</v>
      </c>
      <c r="E17" s="8">
        <f>YearlyBudget!$C13*E$5</f>
        <v>0</v>
      </c>
      <c r="F17" s="8">
        <f>YearlyBudget!$C13*F$5</f>
        <v>0</v>
      </c>
      <c r="G17" s="8">
        <f>YearlyBudget!$C13*G$5</f>
        <v>0</v>
      </c>
      <c r="H17" s="8">
        <f>YearlyBudget!$C13*H$5</f>
        <v>0</v>
      </c>
      <c r="I17" s="8">
        <f>YearlyBudget!$C13*I$5</f>
        <v>0</v>
      </c>
      <c r="J17" s="8">
        <f>YearlyBudget!$C13*J$5</f>
        <v>0</v>
      </c>
      <c r="K17" s="8">
        <f>YearlyBudget!$C13*K$5</f>
        <v>0</v>
      </c>
      <c r="L17" s="8">
        <f>YearlyBudget!$C13*L$5</f>
        <v>0</v>
      </c>
      <c r="M17" s="8">
        <f>YearlyBudget!$C13*M$5</f>
        <v>0</v>
      </c>
      <c r="N17" s="1"/>
    </row>
    <row r="18" spans="1:14" ht="14.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4.5">
      <c r="A19" s="14" t="s">
        <v>14</v>
      </c>
      <c r="B19" s="7">
        <f t="shared" ref="B19:M19" si="0">SUM(B$8:B$17)</f>
        <v>5624.9999977500001</v>
      </c>
      <c r="C19" s="7">
        <f t="shared" si="0"/>
        <v>5624.9999977500001</v>
      </c>
      <c r="D19" s="7">
        <f t="shared" si="0"/>
        <v>5624.9999977500001</v>
      </c>
      <c r="E19" s="7">
        <f t="shared" si="0"/>
        <v>5624.9999977500001</v>
      </c>
      <c r="F19" s="7">
        <f t="shared" si="0"/>
        <v>5624.9999977500001</v>
      </c>
      <c r="G19" s="7">
        <f t="shared" si="0"/>
        <v>5624.9999977500001</v>
      </c>
      <c r="H19" s="7">
        <f t="shared" si="0"/>
        <v>5624.9999977500001</v>
      </c>
      <c r="I19" s="7">
        <f t="shared" si="0"/>
        <v>5624.9999977500001</v>
      </c>
      <c r="J19" s="7">
        <f t="shared" si="0"/>
        <v>5624.9999977500001</v>
      </c>
      <c r="K19" s="7">
        <f t="shared" si="0"/>
        <v>5624.9999977500001</v>
      </c>
      <c r="L19" s="7">
        <f t="shared" si="0"/>
        <v>5624.9999977500001</v>
      </c>
      <c r="M19" s="7">
        <f t="shared" si="0"/>
        <v>5624.9999977500001</v>
      </c>
      <c r="N19" s="1"/>
    </row>
    <row r="20" spans="1:14" ht="14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customHeight="1">
      <c r="A21" s="1" t="str">
        <f>YearlyBudget!$B17</f>
        <v>Interest Income</v>
      </c>
      <c r="B21" s="7">
        <f>YearlyBudget!$C17*B$5</f>
        <v>20.833333325000002</v>
      </c>
      <c r="C21" s="7">
        <f>YearlyBudget!$C17*C$5</f>
        <v>20.833333325000002</v>
      </c>
      <c r="D21" s="7">
        <f>YearlyBudget!$C17*D$5</f>
        <v>20.833333325000002</v>
      </c>
      <c r="E21" s="7">
        <f>YearlyBudget!$C17*E$5</f>
        <v>20.833333325000002</v>
      </c>
      <c r="F21" s="7">
        <f>YearlyBudget!$C17*F$5</f>
        <v>20.833333325000002</v>
      </c>
      <c r="G21" s="7">
        <f>YearlyBudget!$C17*G$5</f>
        <v>20.833333325000002</v>
      </c>
      <c r="H21" s="7">
        <f>YearlyBudget!$C17*H$5</f>
        <v>20.833333325000002</v>
      </c>
      <c r="I21" s="7">
        <f>YearlyBudget!$C17*I$5</f>
        <v>20.833333325000002</v>
      </c>
      <c r="J21" s="7">
        <f>YearlyBudget!$C17*J$5</f>
        <v>20.833333325000002</v>
      </c>
      <c r="K21" s="7">
        <f>YearlyBudget!$C17*K$5</f>
        <v>20.833333325000002</v>
      </c>
      <c r="L21" s="7">
        <f>YearlyBudget!$C17*L$5</f>
        <v>20.833333325000002</v>
      </c>
      <c r="M21" s="7">
        <f>YearlyBudget!$C17*M$5</f>
        <v>20.833333325000002</v>
      </c>
      <c r="N21" s="1"/>
    </row>
    <row r="22" spans="1:14" ht="15.75" customHeight="1">
      <c r="A22" s="1" t="str">
        <f>YearlyBudget!$B18</f>
        <v>Other Fee Income</v>
      </c>
      <c r="B22" s="7">
        <f>YearlyBudget!$C18*B$5</f>
        <v>0</v>
      </c>
      <c r="C22" s="7">
        <f>YearlyBudget!$C18*C$5</f>
        <v>0</v>
      </c>
      <c r="D22" s="7">
        <f>YearlyBudget!$C18*D$5</f>
        <v>0</v>
      </c>
      <c r="E22" s="7">
        <f>YearlyBudget!$C18*E$5</f>
        <v>0</v>
      </c>
      <c r="F22" s="7">
        <f>YearlyBudget!$C18*F$5</f>
        <v>0</v>
      </c>
      <c r="G22" s="7">
        <f>YearlyBudget!$C18*G$5</f>
        <v>0</v>
      </c>
      <c r="H22" s="7">
        <f>YearlyBudget!$C18*H$5</f>
        <v>0</v>
      </c>
      <c r="I22" s="7">
        <f>YearlyBudget!$C18*I$5</f>
        <v>0</v>
      </c>
      <c r="J22" s="7">
        <f>YearlyBudget!$C18*J$5</f>
        <v>0</v>
      </c>
      <c r="K22" s="7">
        <f>YearlyBudget!$C18*K$5</f>
        <v>0</v>
      </c>
      <c r="L22" s="7">
        <f>YearlyBudget!$C18*L$5</f>
        <v>0</v>
      </c>
      <c r="M22" s="7">
        <f>YearlyBudget!$C18*M$5</f>
        <v>0</v>
      </c>
      <c r="N22" s="1"/>
    </row>
    <row r="23" spans="1:14" ht="15.75" customHeight="1">
      <c r="A23" s="1" t="str">
        <f>YearlyBudget!$B19</f>
        <v xml:space="preserve">   Non-Operating Revenue </v>
      </c>
      <c r="B23" s="7">
        <f>YearlyBudget!$C19*B$5</f>
        <v>0</v>
      </c>
      <c r="C23" s="7">
        <f>YearlyBudget!$C19*C$5</f>
        <v>0</v>
      </c>
      <c r="D23" s="7">
        <f>YearlyBudget!$C19*D$5</f>
        <v>0</v>
      </c>
      <c r="E23" s="7">
        <f>YearlyBudget!$C19*E$5</f>
        <v>0</v>
      </c>
      <c r="F23" s="7">
        <f>YearlyBudget!$C19*F$5</f>
        <v>0</v>
      </c>
      <c r="G23" s="7">
        <f>YearlyBudget!$C19*G$5</f>
        <v>0</v>
      </c>
      <c r="H23" s="7">
        <f>YearlyBudget!$C19*H$5</f>
        <v>0</v>
      </c>
      <c r="I23" s="7">
        <f>YearlyBudget!$C19*I$5</f>
        <v>0</v>
      </c>
      <c r="J23" s="7">
        <f>YearlyBudget!$C19*J$5</f>
        <v>0</v>
      </c>
      <c r="K23" s="7">
        <f>YearlyBudget!$C19*K$5</f>
        <v>0</v>
      </c>
      <c r="L23" s="7">
        <f>YearlyBudget!$C19*L$5</f>
        <v>0</v>
      </c>
      <c r="M23" s="7">
        <f>YearlyBudget!$C19*M$5</f>
        <v>0</v>
      </c>
      <c r="N23" s="1"/>
    </row>
    <row r="24" spans="1:14" ht="15.75" customHeight="1">
      <c r="A24" s="1" t="str">
        <f>YearlyBudget!$B20</f>
        <v xml:space="preserve">   Non-Operating Revenue 04</v>
      </c>
      <c r="B24" s="7">
        <f>YearlyBudget!$C20*B$5</f>
        <v>0</v>
      </c>
      <c r="C24" s="7">
        <f>YearlyBudget!$C20*C$5</f>
        <v>0</v>
      </c>
      <c r="D24" s="7">
        <f>YearlyBudget!$C20*D$5</f>
        <v>0</v>
      </c>
      <c r="E24" s="7">
        <f>YearlyBudget!$C20*E$5</f>
        <v>0</v>
      </c>
      <c r="F24" s="7">
        <f>YearlyBudget!$C20*F$5</f>
        <v>0</v>
      </c>
      <c r="G24" s="7">
        <f>YearlyBudget!$C20*G$5</f>
        <v>0</v>
      </c>
      <c r="H24" s="7">
        <f>YearlyBudget!$C20*H$5</f>
        <v>0</v>
      </c>
      <c r="I24" s="7">
        <f>YearlyBudget!$C20*I$5</f>
        <v>0</v>
      </c>
      <c r="J24" s="7">
        <f>YearlyBudget!$C20*J$5</f>
        <v>0</v>
      </c>
      <c r="K24" s="7">
        <f>YearlyBudget!$C20*K$5</f>
        <v>0</v>
      </c>
      <c r="L24" s="7">
        <f>YearlyBudget!$C20*L$5</f>
        <v>0</v>
      </c>
      <c r="M24" s="7">
        <f>YearlyBudget!$C20*M$5</f>
        <v>0</v>
      </c>
      <c r="N24" s="1"/>
    </row>
    <row r="25" spans="1:14" ht="15.75" customHeight="1">
      <c r="A25" s="1" t="str">
        <f>YearlyBudget!$B21</f>
        <v xml:space="preserve">   Non-Operating Revenue 05</v>
      </c>
      <c r="B25" s="8">
        <f>YearlyBudget!$C21*B$5</f>
        <v>0</v>
      </c>
      <c r="C25" s="8">
        <f>YearlyBudget!$C21*C$5</f>
        <v>0</v>
      </c>
      <c r="D25" s="8">
        <f>YearlyBudget!$C21*D$5</f>
        <v>0</v>
      </c>
      <c r="E25" s="8">
        <f>YearlyBudget!$C21*E$5</f>
        <v>0</v>
      </c>
      <c r="F25" s="8">
        <f>YearlyBudget!$C21*F$5</f>
        <v>0</v>
      </c>
      <c r="G25" s="8">
        <f>YearlyBudget!$C21*G$5</f>
        <v>0</v>
      </c>
      <c r="H25" s="8">
        <f>YearlyBudget!$C21*H$5</f>
        <v>0</v>
      </c>
      <c r="I25" s="8">
        <f>YearlyBudget!$C21*I$5</f>
        <v>0</v>
      </c>
      <c r="J25" s="8">
        <f>YearlyBudget!$C21*J$5</f>
        <v>0</v>
      </c>
      <c r="K25" s="8">
        <f>YearlyBudget!$C21*K$5</f>
        <v>0</v>
      </c>
      <c r="L25" s="8">
        <f>YearlyBudget!$C21*L$5</f>
        <v>0</v>
      </c>
      <c r="M25" s="8">
        <f>YearlyBudget!$C21*M$5</f>
        <v>0</v>
      </c>
      <c r="N25" s="1"/>
    </row>
    <row r="26" spans="1:14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customHeight="1">
      <c r="A27" s="14" t="s">
        <v>17</v>
      </c>
      <c r="B27" s="7">
        <f t="shared" ref="B27:M27" si="1">SUM(B$21:B$25)</f>
        <v>20.833333325000002</v>
      </c>
      <c r="C27" s="7">
        <f t="shared" si="1"/>
        <v>20.833333325000002</v>
      </c>
      <c r="D27" s="7">
        <f t="shared" si="1"/>
        <v>20.833333325000002</v>
      </c>
      <c r="E27" s="7">
        <f t="shared" si="1"/>
        <v>20.833333325000002</v>
      </c>
      <c r="F27" s="7">
        <f t="shared" si="1"/>
        <v>20.833333325000002</v>
      </c>
      <c r="G27" s="7">
        <f t="shared" si="1"/>
        <v>20.833333325000002</v>
      </c>
      <c r="H27" s="7">
        <f t="shared" si="1"/>
        <v>20.833333325000002</v>
      </c>
      <c r="I27" s="7">
        <f t="shared" si="1"/>
        <v>20.833333325000002</v>
      </c>
      <c r="J27" s="7">
        <f t="shared" si="1"/>
        <v>20.833333325000002</v>
      </c>
      <c r="K27" s="7">
        <f t="shared" si="1"/>
        <v>20.833333325000002</v>
      </c>
      <c r="L27" s="7">
        <f t="shared" si="1"/>
        <v>20.833333325000002</v>
      </c>
      <c r="M27" s="7">
        <f t="shared" si="1"/>
        <v>20.833333325000002</v>
      </c>
      <c r="N27" s="1"/>
    </row>
    <row r="28" spans="1:1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customHeight="1">
      <c r="A29" s="1" t="s">
        <v>18</v>
      </c>
      <c r="B29" s="7">
        <f t="shared" ref="B29:M29" si="2">SUM(B$19,B$27)</f>
        <v>5645.8333310750004</v>
      </c>
      <c r="C29" s="7">
        <f t="shared" si="2"/>
        <v>5645.8333310750004</v>
      </c>
      <c r="D29" s="7">
        <f t="shared" si="2"/>
        <v>5645.8333310750004</v>
      </c>
      <c r="E29" s="7">
        <f t="shared" si="2"/>
        <v>5645.8333310750004</v>
      </c>
      <c r="F29" s="7">
        <f t="shared" si="2"/>
        <v>5645.8333310750004</v>
      </c>
      <c r="G29" s="7">
        <f t="shared" si="2"/>
        <v>5645.8333310750004</v>
      </c>
      <c r="H29" s="7">
        <f t="shared" si="2"/>
        <v>5645.8333310750004</v>
      </c>
      <c r="I29" s="7">
        <f t="shared" si="2"/>
        <v>5645.8333310750004</v>
      </c>
      <c r="J29" s="7">
        <f t="shared" si="2"/>
        <v>5645.8333310750004</v>
      </c>
      <c r="K29" s="7">
        <f t="shared" si="2"/>
        <v>5645.8333310750004</v>
      </c>
      <c r="L29" s="7">
        <f t="shared" si="2"/>
        <v>5645.8333310750004</v>
      </c>
      <c r="M29" s="7">
        <f t="shared" si="2"/>
        <v>5645.8333310750004</v>
      </c>
      <c r="N29" s="1"/>
    </row>
    <row r="30" spans="1:14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customHeight="1">
      <c r="A33" s="19" t="s">
        <v>23</v>
      </c>
      <c r="B33" s="19" t="s">
        <v>55</v>
      </c>
      <c r="C33" s="19" t="s">
        <v>56</v>
      </c>
      <c r="D33" s="19" t="s">
        <v>57</v>
      </c>
      <c r="E33" s="19" t="s">
        <v>58</v>
      </c>
      <c r="F33" s="19" t="s">
        <v>59</v>
      </c>
      <c r="G33" s="19" t="s">
        <v>60</v>
      </c>
      <c r="H33" s="19" t="s">
        <v>61</v>
      </c>
      <c r="I33" s="19" t="s">
        <v>62</v>
      </c>
      <c r="J33" s="19" t="s">
        <v>63</v>
      </c>
      <c r="K33" s="19" t="s">
        <v>64</v>
      </c>
      <c r="L33" s="19" t="s">
        <v>65</v>
      </c>
      <c r="M33" s="19" t="s">
        <v>66</v>
      </c>
      <c r="N33" s="1"/>
    </row>
    <row r="34" spans="1:14" ht="15.75" customHeight="1">
      <c r="A34" s="1" t="str">
        <f>YearlyBudget!$B28</f>
        <v xml:space="preserve">   Payroll</v>
      </c>
      <c r="B34" s="7">
        <f>YearlyBudget!$C28*B$5</f>
        <v>0</v>
      </c>
      <c r="C34" s="7">
        <f>YearlyBudget!$C28*C$5</f>
        <v>0</v>
      </c>
      <c r="D34" s="7">
        <f>YearlyBudget!$C28*D$5</f>
        <v>0</v>
      </c>
      <c r="E34" s="7">
        <f>YearlyBudget!$C28*E$5</f>
        <v>0</v>
      </c>
      <c r="F34" s="7">
        <f>YearlyBudget!$C28*F$5</f>
        <v>0</v>
      </c>
      <c r="G34" s="7">
        <f>YearlyBudget!$C28*G$5</f>
        <v>0</v>
      </c>
      <c r="H34" s="7">
        <f>YearlyBudget!$C28*H$5</f>
        <v>0</v>
      </c>
      <c r="I34" s="7">
        <f>YearlyBudget!$C28*I$5</f>
        <v>0</v>
      </c>
      <c r="J34" s="7">
        <f>YearlyBudget!$C28*J$5</f>
        <v>0</v>
      </c>
      <c r="K34" s="7">
        <f>YearlyBudget!$C28*K$5</f>
        <v>0</v>
      </c>
      <c r="L34" s="7">
        <f>YearlyBudget!$C28*L$5</f>
        <v>0</v>
      </c>
      <c r="M34" s="7">
        <f>YearlyBudget!$C28*M$5</f>
        <v>0</v>
      </c>
      <c r="N34" s="1"/>
    </row>
    <row r="35" spans="1:14" ht="15.75" customHeight="1">
      <c r="A35" s="1" t="str">
        <f>YearlyBudget!$B29</f>
        <v xml:space="preserve">   Rent</v>
      </c>
      <c r="B35" s="7">
        <f>YearlyBudget!$C29*0.08333333333333</f>
        <v>349.99999999998602</v>
      </c>
      <c r="C35" s="7">
        <f>YearlyBudget!$C29*0.08333333333333</f>
        <v>349.99999999998602</v>
      </c>
      <c r="D35" s="7">
        <f>YearlyBudget!$C29*0.08333333333333</f>
        <v>349.99999999998602</v>
      </c>
      <c r="E35" s="7">
        <f>YearlyBudget!$C29*0.08333333333333</f>
        <v>349.99999999998602</v>
      </c>
      <c r="F35" s="7">
        <f>YearlyBudget!$C29*0.08333333333333</f>
        <v>349.99999999998602</v>
      </c>
      <c r="G35" s="7">
        <f>YearlyBudget!$C29*0.08333333333333</f>
        <v>349.99999999998602</v>
      </c>
      <c r="H35" s="7">
        <f>YearlyBudget!$C29*0.08333333333333</f>
        <v>349.99999999998602</v>
      </c>
      <c r="I35" s="7">
        <f>YearlyBudget!$C29*0.08333333333333</f>
        <v>349.99999999998602</v>
      </c>
      <c r="J35" s="7">
        <f>YearlyBudget!$C29*0.08333333333333</f>
        <v>349.99999999998602</v>
      </c>
      <c r="K35" s="7">
        <f>YearlyBudget!$C29*0.08333333333333</f>
        <v>349.99999999998602</v>
      </c>
      <c r="L35" s="7">
        <f>YearlyBudget!$C29*0.08333333333333</f>
        <v>349.99999999998602</v>
      </c>
      <c r="M35" s="7">
        <f>YearlyBudget!$C29*0.08333333333333</f>
        <v>349.99999999998602</v>
      </c>
      <c r="N35" s="1"/>
    </row>
    <row r="36" spans="1:14" ht="15.75" customHeight="1">
      <c r="A36" s="1" t="str">
        <f>YearlyBudget!$B30</f>
        <v xml:space="preserve">   Utilities</v>
      </c>
      <c r="B36" s="7">
        <f>YearlyBudget!$C30*0.08333333333333</f>
        <v>124.999999999995</v>
      </c>
      <c r="C36" s="7">
        <f>YearlyBudget!$C30*0.08333333333333</f>
        <v>124.999999999995</v>
      </c>
      <c r="D36" s="7">
        <f>YearlyBudget!$C30*0.08333333333333</f>
        <v>124.999999999995</v>
      </c>
      <c r="E36" s="7">
        <f>YearlyBudget!$C30*0.08333333333333</f>
        <v>124.999999999995</v>
      </c>
      <c r="F36" s="7">
        <f>YearlyBudget!$C30*0.08333333333333</f>
        <v>124.999999999995</v>
      </c>
      <c r="G36" s="7">
        <f>YearlyBudget!$C30*0.08333333333333</f>
        <v>124.999999999995</v>
      </c>
      <c r="H36" s="7">
        <f>YearlyBudget!$C30*0.08333333333333</f>
        <v>124.999999999995</v>
      </c>
      <c r="I36" s="7">
        <f>YearlyBudget!$C30*0.08333333333333</f>
        <v>124.999999999995</v>
      </c>
      <c r="J36" s="7">
        <f>YearlyBudget!$C30*0.08333333333333</f>
        <v>124.999999999995</v>
      </c>
      <c r="K36" s="7">
        <f>YearlyBudget!$C30*0.08333333333333</f>
        <v>124.999999999995</v>
      </c>
      <c r="L36" s="7">
        <f>YearlyBudget!$C30*0.08333333333333</f>
        <v>124.999999999995</v>
      </c>
      <c r="M36" s="7">
        <f>YearlyBudget!$C30*0.08333333333333</f>
        <v>124.999999999995</v>
      </c>
      <c r="N36" s="1"/>
    </row>
    <row r="37" spans="1:14" ht="15.75" customHeight="1">
      <c r="A37" s="1" t="str">
        <f>YearlyBudget!$B31</f>
        <v xml:space="preserve">   Taxes</v>
      </c>
      <c r="B37" s="7">
        <f>YearlyBudget!$C31*B$5</f>
        <v>0</v>
      </c>
      <c r="C37" s="7">
        <f>YearlyBudget!$C31*C$5</f>
        <v>0</v>
      </c>
      <c r="D37" s="7">
        <f>YearlyBudget!$C31*D$5</f>
        <v>0</v>
      </c>
      <c r="E37" s="7">
        <f>YearlyBudget!$C31*E$5</f>
        <v>0</v>
      </c>
      <c r="F37" s="7">
        <f>YearlyBudget!$C31*F$5</f>
        <v>0</v>
      </c>
      <c r="G37" s="7">
        <f>YearlyBudget!$C31*G$5</f>
        <v>0</v>
      </c>
      <c r="H37" s="7">
        <f>YearlyBudget!$C31*H$5</f>
        <v>0</v>
      </c>
      <c r="I37" s="7">
        <f>YearlyBudget!$C31*I$5</f>
        <v>0</v>
      </c>
      <c r="J37" s="7">
        <f>YearlyBudget!$C31*J$5</f>
        <v>0</v>
      </c>
      <c r="K37" s="7">
        <f>YearlyBudget!$C31*K$5</f>
        <v>0</v>
      </c>
      <c r="L37" s="7">
        <f>YearlyBudget!$C31*L$5</f>
        <v>0</v>
      </c>
      <c r="M37" s="7">
        <f>YearlyBudget!$C31*M$5</f>
        <v>0</v>
      </c>
      <c r="N37" s="1"/>
    </row>
    <row r="38" spans="1:14" ht="15.75" customHeight="1">
      <c r="A38" s="1" t="str">
        <f>YearlyBudget!$B32</f>
        <v xml:space="preserve">   Insurances</v>
      </c>
      <c r="B38" s="7">
        <f>YearlyBudget!$C32*0.08333333333333</f>
        <v>145.83333333332749</v>
      </c>
      <c r="C38" s="7">
        <f>YearlyBudget!$C32*0.08333333333333</f>
        <v>145.83333333332749</v>
      </c>
      <c r="D38" s="7">
        <f>YearlyBudget!$C32*0.08333333333333</f>
        <v>145.83333333332749</v>
      </c>
      <c r="E38" s="7">
        <f>YearlyBudget!$C32*0.08333333333333</f>
        <v>145.83333333332749</v>
      </c>
      <c r="F38" s="7">
        <f>YearlyBudget!$C32*0.08333333333333</f>
        <v>145.83333333332749</v>
      </c>
      <c r="G38" s="7">
        <f>YearlyBudget!$C32*0.08333333333333</f>
        <v>145.83333333332749</v>
      </c>
      <c r="H38" s="7">
        <f>YearlyBudget!$C32*0.08333333333333</f>
        <v>145.83333333332749</v>
      </c>
      <c r="I38" s="7">
        <f>YearlyBudget!$C32*0.08333333333333</f>
        <v>145.83333333332749</v>
      </c>
      <c r="J38" s="7">
        <f>YearlyBudget!$C32*0.08333333333333</f>
        <v>145.83333333332749</v>
      </c>
      <c r="K38" s="7">
        <f>YearlyBudget!$C32*0.08333333333333</f>
        <v>145.83333333332749</v>
      </c>
      <c r="L38" s="7">
        <f>YearlyBudget!$C32*0.08333333333333</f>
        <v>145.83333333332749</v>
      </c>
      <c r="M38" s="7">
        <f>YearlyBudget!$C32*0.08333333333333</f>
        <v>145.83333333332749</v>
      </c>
      <c r="N38" s="1"/>
    </row>
    <row r="39" spans="1:14" ht="15.75" customHeight="1">
      <c r="A39" s="1" t="str">
        <f>YearlyBudget!$B33</f>
        <v xml:space="preserve">   Office supplies</v>
      </c>
      <c r="B39" s="7">
        <f>YearlyBudget!$C33*B$5</f>
        <v>29.166666655000004</v>
      </c>
      <c r="C39" s="7">
        <f>YearlyBudget!$C33*C$5</f>
        <v>29.166666655000004</v>
      </c>
      <c r="D39" s="7">
        <f>YearlyBudget!$C33*D$5</f>
        <v>29.166666655000004</v>
      </c>
      <c r="E39" s="7">
        <f>YearlyBudget!$C33*E$5</f>
        <v>29.166666655000004</v>
      </c>
      <c r="F39" s="7">
        <f>YearlyBudget!$C33*F$5</f>
        <v>29.166666655000004</v>
      </c>
      <c r="G39" s="7">
        <f>YearlyBudget!$C33*G$5</f>
        <v>29.166666655000004</v>
      </c>
      <c r="H39" s="7">
        <f>YearlyBudget!$C33*H$5</f>
        <v>29.166666655000004</v>
      </c>
      <c r="I39" s="7">
        <f>YearlyBudget!$C33*I$5</f>
        <v>29.166666655000004</v>
      </c>
      <c r="J39" s="7">
        <f>YearlyBudget!$C33*J$5</f>
        <v>29.166666655000004</v>
      </c>
      <c r="K39" s="7">
        <f>YearlyBudget!$C33*K$5</f>
        <v>29.166666655000004</v>
      </c>
      <c r="L39" s="7">
        <f>YearlyBudget!$C33*L$5</f>
        <v>29.166666655000004</v>
      </c>
      <c r="M39" s="7">
        <f>YearlyBudget!$C33*M$5</f>
        <v>29.166666655000004</v>
      </c>
      <c r="N39" s="1"/>
    </row>
    <row r="40" spans="1:14" ht="15.75" customHeight="1">
      <c r="A40" s="1" t="str">
        <f>YearlyBudget!$B34</f>
        <v xml:space="preserve">   Travel</v>
      </c>
      <c r="B40" s="7">
        <f>YearlyBudget!$C34*B$5</f>
        <v>0</v>
      </c>
      <c r="C40" s="7">
        <f>YearlyBudget!$C34*C$5</f>
        <v>0</v>
      </c>
      <c r="D40" s="7">
        <f>YearlyBudget!$C34*D$5</f>
        <v>0</v>
      </c>
      <c r="E40" s="7">
        <f>YearlyBudget!$C34*E$5</f>
        <v>0</v>
      </c>
      <c r="F40" s="7">
        <f>YearlyBudget!$C34*F$5</f>
        <v>0</v>
      </c>
      <c r="G40" s="7">
        <f>YearlyBudget!$C34*G$5</f>
        <v>0</v>
      </c>
      <c r="H40" s="7">
        <f>YearlyBudget!$C34*H$5</f>
        <v>0</v>
      </c>
      <c r="I40" s="7">
        <f>YearlyBudget!$C34*I$5</f>
        <v>0</v>
      </c>
      <c r="J40" s="7">
        <f>YearlyBudget!$C34*J$5</f>
        <v>0</v>
      </c>
      <c r="K40" s="7">
        <f>YearlyBudget!$C34*K$5</f>
        <v>0</v>
      </c>
      <c r="L40" s="7">
        <f>YearlyBudget!$C34*L$5</f>
        <v>0</v>
      </c>
      <c r="M40" s="7">
        <f>YearlyBudget!$C34*M$5</f>
        <v>0</v>
      </c>
      <c r="N40" s="1"/>
    </row>
    <row r="41" spans="1:14" ht="15.75" customHeight="1">
      <c r="A41" s="1" t="str">
        <f>YearlyBudget!$B35</f>
        <v xml:space="preserve">   Marketing</v>
      </c>
      <c r="B41" s="7">
        <f>YearlyBudget!$C35*B$5</f>
        <v>189.99999992400001</v>
      </c>
      <c r="C41" s="7">
        <f>YearlyBudget!$C35*C$5</f>
        <v>189.99999992400001</v>
      </c>
      <c r="D41" s="7">
        <f>YearlyBudget!$C35*D$5</f>
        <v>189.99999992400001</v>
      </c>
      <c r="E41" s="7">
        <f>YearlyBudget!$C35*E$5</f>
        <v>189.99999992400001</v>
      </c>
      <c r="F41" s="7">
        <f>YearlyBudget!$C35*F$5</f>
        <v>189.99999992400001</v>
      </c>
      <c r="G41" s="7">
        <f>YearlyBudget!$C35*G$5</f>
        <v>189.99999992400001</v>
      </c>
      <c r="H41" s="7">
        <f>YearlyBudget!$C35*H$5</f>
        <v>189.99999992400001</v>
      </c>
      <c r="I41" s="7">
        <f>YearlyBudget!$C35*I$5</f>
        <v>189.99999992400001</v>
      </c>
      <c r="J41" s="7">
        <f>YearlyBudget!$C35*J$5</f>
        <v>189.99999992400001</v>
      </c>
      <c r="K41" s="7">
        <f>YearlyBudget!$C35*K$5</f>
        <v>189.99999992400001</v>
      </c>
      <c r="L41" s="7">
        <f>YearlyBudget!$C35*L$5</f>
        <v>189.99999992400001</v>
      </c>
      <c r="M41" s="7">
        <f>YearlyBudget!$C35*M$5</f>
        <v>189.99999992400001</v>
      </c>
      <c r="N41" s="1"/>
    </row>
    <row r="42" spans="1:14" ht="15.75" customHeight="1">
      <c r="A42" s="1" t="str">
        <f>YearlyBudget!$B36</f>
        <v xml:space="preserve">   Memberships</v>
      </c>
      <c r="B42" s="7">
        <f>YearlyBudget!$C36*0.08333333333333</f>
        <v>24.999999999998998</v>
      </c>
      <c r="C42" s="7">
        <f>YearlyBudget!$C36*0.08333333333333</f>
        <v>24.999999999998998</v>
      </c>
      <c r="D42" s="7">
        <f>YearlyBudget!$C36*0.08333333333333</f>
        <v>24.999999999998998</v>
      </c>
      <c r="E42" s="7">
        <f>YearlyBudget!$C36*0.08333333333333</f>
        <v>24.999999999998998</v>
      </c>
      <c r="F42" s="7">
        <f>YearlyBudget!$C36*0.08333333333333</f>
        <v>24.999999999998998</v>
      </c>
      <c r="G42" s="7">
        <f>YearlyBudget!$C36*0.08333333333333</f>
        <v>24.999999999998998</v>
      </c>
      <c r="H42" s="7">
        <f>YearlyBudget!$C36*0.08333333333333</f>
        <v>24.999999999998998</v>
      </c>
      <c r="I42" s="7">
        <f>YearlyBudget!$C36*0.08333333333333</f>
        <v>24.999999999998998</v>
      </c>
      <c r="J42" s="7">
        <f>YearlyBudget!$C36*0.08333333333333</f>
        <v>24.999999999998998</v>
      </c>
      <c r="K42" s="7">
        <f>YearlyBudget!$C36*0.08333333333333</f>
        <v>24.999999999998998</v>
      </c>
      <c r="L42" s="7">
        <f>YearlyBudget!$C36*0.08333333333333</f>
        <v>24.999999999998998</v>
      </c>
      <c r="M42" s="7">
        <f>YearlyBudget!$C36*0.08333333333333</f>
        <v>24.999999999998998</v>
      </c>
      <c r="N42" s="1"/>
    </row>
    <row r="43" spans="1:14" ht="15.75" customHeight="1">
      <c r="A43" s="1" t="str">
        <f>YearlyBudget!$B37</f>
        <v xml:space="preserve">   Professional serivces</v>
      </c>
      <c r="B43" s="7">
        <f>YearlyBudget!$C37*B$5</f>
        <v>0</v>
      </c>
      <c r="C43" s="7">
        <f>YearlyBudget!$C37*C$5</f>
        <v>0</v>
      </c>
      <c r="D43" s="7">
        <f>YearlyBudget!$C37*D$5</f>
        <v>0</v>
      </c>
      <c r="E43" s="7">
        <f>YearlyBudget!$C37*E$5</f>
        <v>0</v>
      </c>
      <c r="F43" s="7">
        <f>YearlyBudget!$C37*F$5</f>
        <v>0</v>
      </c>
      <c r="G43" s="7">
        <f>YearlyBudget!$C37*G$5</f>
        <v>0</v>
      </c>
      <c r="H43" s="7">
        <f>YearlyBudget!$C37*H$5</f>
        <v>0</v>
      </c>
      <c r="I43" s="7">
        <f>YearlyBudget!$C37*I$5</f>
        <v>0</v>
      </c>
      <c r="J43" s="7">
        <f>YearlyBudget!$C37*J$5</f>
        <v>0</v>
      </c>
      <c r="K43" s="7">
        <f>YearlyBudget!$C37*K$5</f>
        <v>0</v>
      </c>
      <c r="L43" s="7">
        <f>YearlyBudget!$C37*L$5</f>
        <v>0</v>
      </c>
      <c r="M43" s="7">
        <f>YearlyBudget!$C37*M$5</f>
        <v>0</v>
      </c>
      <c r="N43" s="1"/>
    </row>
    <row r="44" spans="1:14" ht="15.75" customHeight="1">
      <c r="A44" s="1" t="str">
        <f>YearlyBudget!$B38</f>
        <v xml:space="preserve">   Automation Hardware</v>
      </c>
      <c r="B44" s="7">
        <f>YearlyBudget!$C38*B$5</f>
        <v>112.49999995500001</v>
      </c>
      <c r="C44" s="7">
        <f>YearlyBudget!$C38*C$5</f>
        <v>112.49999995500001</v>
      </c>
      <c r="D44" s="7">
        <f>YearlyBudget!$C38*D$5</f>
        <v>112.49999995500001</v>
      </c>
      <c r="E44" s="7">
        <f>YearlyBudget!$C38*E$5</f>
        <v>112.49999995500001</v>
      </c>
      <c r="F44" s="7">
        <f>YearlyBudget!$C38*F$5</f>
        <v>112.49999995500001</v>
      </c>
      <c r="G44" s="7">
        <f>YearlyBudget!$C38*G$5</f>
        <v>112.49999995500001</v>
      </c>
      <c r="H44" s="7">
        <f>YearlyBudget!$C38*H$5</f>
        <v>112.49999995500001</v>
      </c>
      <c r="I44" s="7">
        <f>YearlyBudget!$C38*I$5</f>
        <v>112.49999995500001</v>
      </c>
      <c r="J44" s="7">
        <f>YearlyBudget!$C38*J$5</f>
        <v>112.49999995500001</v>
      </c>
      <c r="K44" s="7">
        <f>YearlyBudget!$C38*K$5</f>
        <v>112.49999995500001</v>
      </c>
      <c r="L44" s="7">
        <f>YearlyBudget!$C38*L$5</f>
        <v>112.49999995500001</v>
      </c>
      <c r="M44" s="7">
        <f>YearlyBudget!$C38*M$5</f>
        <v>112.49999995500001</v>
      </c>
      <c r="N44" s="1"/>
    </row>
    <row r="45" spans="1:14" ht="15.75" customHeight="1">
      <c r="A45" s="1" t="str">
        <f>YearlyBudget!$B39</f>
        <v xml:space="preserve">   Automation Software</v>
      </c>
      <c r="B45" s="7">
        <f>YearlyBudget!$C39*B$5</f>
        <v>233.33333324000003</v>
      </c>
      <c r="C45" s="7">
        <f>YearlyBudget!$C39*C$5</f>
        <v>233.33333324000003</v>
      </c>
      <c r="D45" s="7">
        <f>YearlyBudget!$C39*D$5</f>
        <v>233.33333324000003</v>
      </c>
      <c r="E45" s="7">
        <f>YearlyBudget!$C39*E$5</f>
        <v>233.33333324000003</v>
      </c>
      <c r="F45" s="7">
        <f>YearlyBudget!$C39*F$5</f>
        <v>233.33333324000003</v>
      </c>
      <c r="G45" s="7">
        <f>YearlyBudget!$C39*G$5</f>
        <v>233.33333324000003</v>
      </c>
      <c r="H45" s="7">
        <f>YearlyBudget!$C39*H$5</f>
        <v>233.33333324000003</v>
      </c>
      <c r="I45" s="7">
        <f>YearlyBudget!$C39*I$5</f>
        <v>233.33333324000003</v>
      </c>
      <c r="J45" s="7">
        <f>YearlyBudget!$C39*J$5</f>
        <v>233.33333324000003</v>
      </c>
      <c r="K45" s="7">
        <f>YearlyBudget!$C39*K$5</f>
        <v>233.33333324000003</v>
      </c>
      <c r="L45" s="7">
        <f>YearlyBudget!$C39*L$5</f>
        <v>233.33333324000003</v>
      </c>
      <c r="M45" s="7">
        <f>YearlyBudget!$C39*M$5</f>
        <v>233.33333324000003</v>
      </c>
      <c r="N45" s="1"/>
    </row>
    <row r="46" spans="1:14" ht="15.75" customHeight="1">
      <c r="A46" s="1" t="str">
        <f>YearlyBudget!$B40</f>
        <v xml:space="preserve">   Phone &amp; Internet</v>
      </c>
      <c r="B46" s="7">
        <f>YearlyBudget!$C40*B$5</f>
        <v>99.999999960000011</v>
      </c>
      <c r="C46" s="7">
        <f>YearlyBudget!$C40*C$5</f>
        <v>99.999999960000011</v>
      </c>
      <c r="D46" s="7">
        <f>YearlyBudget!$C40*D$5</f>
        <v>99.999999960000011</v>
      </c>
      <c r="E46" s="7">
        <f>YearlyBudget!$C40*E$5</f>
        <v>99.999999960000011</v>
      </c>
      <c r="F46" s="7">
        <f>YearlyBudget!$C40*F$5</f>
        <v>99.999999960000011</v>
      </c>
      <c r="G46" s="7">
        <f>YearlyBudget!$C40*G$5</f>
        <v>99.999999960000011</v>
      </c>
      <c r="H46" s="7">
        <f>YearlyBudget!$C40*H$5</f>
        <v>99.999999960000011</v>
      </c>
      <c r="I46" s="7">
        <f>YearlyBudget!$C40*I$5</f>
        <v>99.999999960000011</v>
      </c>
      <c r="J46" s="7">
        <f>YearlyBudget!$C40*J$5</f>
        <v>99.999999960000011</v>
      </c>
      <c r="K46" s="7">
        <f>YearlyBudget!$C40*K$5</f>
        <v>99.999999960000011</v>
      </c>
      <c r="L46" s="7">
        <f>YearlyBudget!$C40*L$5</f>
        <v>99.999999960000011</v>
      </c>
      <c r="M46" s="7">
        <f>YearlyBudget!$C40*M$5</f>
        <v>99.999999960000011</v>
      </c>
      <c r="N46" s="1"/>
    </row>
    <row r="47" spans="1:14" ht="15.75" customHeight="1">
      <c r="A47" s="1" t="str">
        <f>YearlyBudget!$B41</f>
        <v xml:space="preserve">   SIAA Member Fees</v>
      </c>
      <c r="B47" s="7">
        <f>YearlyBudget!$C41*B$5</f>
        <v>466.66666648000006</v>
      </c>
      <c r="C47" s="7">
        <f>YearlyBudget!$C41*C$5</f>
        <v>466.66666648000006</v>
      </c>
      <c r="D47" s="7">
        <f>YearlyBudget!$C41*D$5</f>
        <v>466.66666648000006</v>
      </c>
      <c r="E47" s="7">
        <f>YearlyBudget!$C41*E$5</f>
        <v>466.66666648000006</v>
      </c>
      <c r="F47" s="7">
        <f>YearlyBudget!$C41*F$5</f>
        <v>466.66666648000006</v>
      </c>
      <c r="G47" s="7">
        <f>YearlyBudget!$C41*G$5</f>
        <v>466.66666648000006</v>
      </c>
      <c r="H47" s="7">
        <f>YearlyBudget!$C41*H$5</f>
        <v>466.66666648000006</v>
      </c>
      <c r="I47" s="7">
        <f>YearlyBudget!$C41*I$5</f>
        <v>466.66666648000006</v>
      </c>
      <c r="J47" s="7">
        <f>YearlyBudget!$C41*J$5</f>
        <v>466.66666648000006</v>
      </c>
      <c r="K47" s="7">
        <f>YearlyBudget!$C41*K$5</f>
        <v>466.66666648000006</v>
      </c>
      <c r="L47" s="7">
        <f>YearlyBudget!$C41*L$5</f>
        <v>466.66666648000006</v>
      </c>
      <c r="M47" s="7">
        <f>YearlyBudget!$C41*M$5</f>
        <v>466.66666648000006</v>
      </c>
      <c r="N47" s="1"/>
    </row>
    <row r="48" spans="1:14" ht="15.75" customHeight="1">
      <c r="A48" s="1" t="str">
        <f>YearlyBudget!$B42</f>
        <v xml:space="preserve">   Employee Benefits</v>
      </c>
      <c r="B48" s="7">
        <f>YearlyBudget!$C42*B$5</f>
        <v>0</v>
      </c>
      <c r="C48" s="7">
        <f>YearlyBudget!$C42*C$5</f>
        <v>0</v>
      </c>
      <c r="D48" s="7">
        <f>YearlyBudget!$C42*D$5</f>
        <v>0</v>
      </c>
      <c r="E48" s="7">
        <f>YearlyBudget!$C42*E$5</f>
        <v>0</v>
      </c>
      <c r="F48" s="7">
        <f>YearlyBudget!$C42*F$5</f>
        <v>0</v>
      </c>
      <c r="G48" s="7">
        <f>YearlyBudget!$C42*G$5</f>
        <v>0</v>
      </c>
      <c r="H48" s="7">
        <f>YearlyBudget!$C42*H$5</f>
        <v>0</v>
      </c>
      <c r="I48" s="7">
        <f>YearlyBudget!$C42*I$5</f>
        <v>0</v>
      </c>
      <c r="J48" s="7">
        <f>YearlyBudget!$C42*J$5</f>
        <v>0</v>
      </c>
      <c r="K48" s="7">
        <f>YearlyBudget!$C42*K$5</f>
        <v>0</v>
      </c>
      <c r="L48" s="7">
        <f>YearlyBudget!$C42*L$5</f>
        <v>0</v>
      </c>
      <c r="M48" s="7">
        <f>YearlyBudget!$C42*M$5</f>
        <v>0</v>
      </c>
      <c r="N48" s="1"/>
    </row>
    <row r="49" spans="1:14" ht="15.75" customHeight="1">
      <c r="A49" s="1" t="str">
        <f>YearlyBudget!$B43</f>
        <v xml:space="preserve">   Other</v>
      </c>
      <c r="B49" s="7">
        <f>YearlyBudget!$C43*B$5</f>
        <v>41.666666650000003</v>
      </c>
      <c r="C49" s="7">
        <f>YearlyBudget!$C43*C$5</f>
        <v>41.666666650000003</v>
      </c>
      <c r="D49" s="7">
        <f>YearlyBudget!$C43*D$5</f>
        <v>41.666666650000003</v>
      </c>
      <c r="E49" s="7">
        <f>YearlyBudget!$C43*E$5</f>
        <v>41.666666650000003</v>
      </c>
      <c r="F49" s="7">
        <f>YearlyBudget!$C43*F$5</f>
        <v>41.666666650000003</v>
      </c>
      <c r="G49" s="7">
        <f>YearlyBudget!$C43*G$5</f>
        <v>41.666666650000003</v>
      </c>
      <c r="H49" s="7">
        <f>YearlyBudget!$C43*H$5</f>
        <v>41.666666650000003</v>
      </c>
      <c r="I49" s="7">
        <f>YearlyBudget!$C43*I$5</f>
        <v>41.666666650000003</v>
      </c>
      <c r="J49" s="7">
        <f>YearlyBudget!$C43*J$5</f>
        <v>41.666666650000003</v>
      </c>
      <c r="K49" s="7">
        <f>YearlyBudget!$C43*K$5</f>
        <v>41.666666650000003</v>
      </c>
      <c r="L49" s="7">
        <f>YearlyBudget!$C43*L$5</f>
        <v>41.666666650000003</v>
      </c>
      <c r="M49" s="7">
        <f>YearlyBudget!$C43*M$5</f>
        <v>41.666666650000003</v>
      </c>
      <c r="N49" s="1"/>
    </row>
    <row r="50" spans="1:14" ht="15.75" customHeight="1">
      <c r="A50" s="1">
        <f>YearlyBudget!$B44</f>
        <v>0</v>
      </c>
      <c r="B50" s="8">
        <f>YearlyBudget!$C44*B$5</f>
        <v>0</v>
      </c>
      <c r="C50" s="8">
        <f>YearlyBudget!$C44*C$5</f>
        <v>0</v>
      </c>
      <c r="D50" s="8">
        <f>YearlyBudget!$C44*D$5</f>
        <v>0</v>
      </c>
      <c r="E50" s="8">
        <f>YearlyBudget!$C44*E$5</f>
        <v>0</v>
      </c>
      <c r="F50" s="8">
        <f>YearlyBudget!$C44*F$5</f>
        <v>0</v>
      </c>
      <c r="G50" s="8">
        <f>YearlyBudget!$C44*G$5</f>
        <v>0</v>
      </c>
      <c r="H50" s="8">
        <f>YearlyBudget!$C44*H$5</f>
        <v>0</v>
      </c>
      <c r="I50" s="8">
        <f>YearlyBudget!$C44*I$5</f>
        <v>0</v>
      </c>
      <c r="J50" s="8">
        <f>YearlyBudget!$C44*J$5</f>
        <v>0</v>
      </c>
      <c r="K50" s="8">
        <f>YearlyBudget!$C44*K$5</f>
        <v>0</v>
      </c>
      <c r="L50" s="8">
        <f>YearlyBudget!$C44*L$5</f>
        <v>0</v>
      </c>
      <c r="M50" s="8">
        <f>YearlyBudget!$C44*M$5</f>
        <v>0</v>
      </c>
      <c r="N50" s="1"/>
    </row>
    <row r="51" spans="1:1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4" t="s">
        <v>49</v>
      </c>
      <c r="B52" s="7">
        <f t="shared" ref="B52:M52" si="3">SUM(B$34:B$50)</f>
        <v>1819.1666661973074</v>
      </c>
      <c r="C52" s="7">
        <f t="shared" si="3"/>
        <v>1819.1666661973074</v>
      </c>
      <c r="D52" s="7">
        <f t="shared" si="3"/>
        <v>1819.1666661973074</v>
      </c>
      <c r="E52" s="7">
        <f t="shared" si="3"/>
        <v>1819.1666661973074</v>
      </c>
      <c r="F52" s="7">
        <f t="shared" si="3"/>
        <v>1819.1666661973074</v>
      </c>
      <c r="G52" s="7">
        <f t="shared" si="3"/>
        <v>1819.1666661973074</v>
      </c>
      <c r="H52" s="7">
        <f t="shared" si="3"/>
        <v>1819.1666661973074</v>
      </c>
      <c r="I52" s="7">
        <f t="shared" si="3"/>
        <v>1819.1666661973074</v>
      </c>
      <c r="J52" s="7">
        <f t="shared" si="3"/>
        <v>1819.1666661973074</v>
      </c>
      <c r="K52" s="7">
        <f t="shared" si="3"/>
        <v>1819.1666661973074</v>
      </c>
      <c r="L52" s="7">
        <f t="shared" si="3"/>
        <v>1819.1666661973074</v>
      </c>
      <c r="M52" s="7">
        <f t="shared" si="3"/>
        <v>1819.1666661973074</v>
      </c>
      <c r="N52" s="1"/>
    </row>
    <row r="53" spans="1:1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4" t="s">
        <v>53</v>
      </c>
      <c r="B55" s="7">
        <f t="shared" ref="B55:M55" si="4">B$29-B$52</f>
        <v>3826.6666648776927</v>
      </c>
      <c r="C55" s="7">
        <f t="shared" si="4"/>
        <v>3826.6666648776927</v>
      </c>
      <c r="D55" s="7">
        <f t="shared" si="4"/>
        <v>3826.6666648776927</v>
      </c>
      <c r="E55" s="7">
        <f t="shared" si="4"/>
        <v>3826.6666648776927</v>
      </c>
      <c r="F55" s="7">
        <f t="shared" si="4"/>
        <v>3826.6666648776927</v>
      </c>
      <c r="G55" s="7">
        <f t="shared" si="4"/>
        <v>3826.6666648776927</v>
      </c>
      <c r="H55" s="7">
        <f t="shared" si="4"/>
        <v>3826.6666648776927</v>
      </c>
      <c r="I55" s="7">
        <f t="shared" si="4"/>
        <v>3826.6666648776927</v>
      </c>
      <c r="J55" s="7">
        <f t="shared" si="4"/>
        <v>3826.6666648776927</v>
      </c>
      <c r="K55" s="7">
        <f t="shared" si="4"/>
        <v>3826.6666648776927</v>
      </c>
      <c r="L55" s="7">
        <f t="shared" si="4"/>
        <v>3826.6666648776927</v>
      </c>
      <c r="M55" s="7">
        <f t="shared" si="4"/>
        <v>3826.6666648776927</v>
      </c>
      <c r="N55" s="1"/>
    </row>
    <row r="56" spans="1:1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0"/>
      <c r="N58" s="1"/>
    </row>
    <row r="59" spans="1:1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5"/>
      <c r="N59" s="1"/>
    </row>
    <row r="60" spans="1:1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</row>
    <row r="61" spans="1:1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/>
    <row r="63" spans="1:14" ht="15.75" customHeight="1"/>
    <row r="64" spans="1:1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rowBreaks count="1" manualBreakCount="1">
    <brk id="3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opLeftCell="C46" workbookViewId="0">
      <selection activeCell="M59" sqref="M59"/>
    </sheetView>
  </sheetViews>
  <sheetFormatPr defaultColWidth="14.453125" defaultRowHeight="15" customHeight="1"/>
  <cols>
    <col min="1" max="1" width="35.08984375" customWidth="1"/>
    <col min="2" max="13" width="13.7265625" customWidth="1"/>
    <col min="14" max="26" width="8.7265625" customWidth="1"/>
  </cols>
  <sheetData>
    <row r="1" spans="1:14" ht="33.5">
      <c r="A1" s="2" t="str">
        <f>Instructions!$B$1</f>
        <v>Agency Name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2"/>
      <c r="N4" s="1"/>
    </row>
    <row r="5" spans="1:14" ht="14.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"/>
    </row>
    <row r="6" spans="1:14" ht="14.5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"/>
    </row>
    <row r="7" spans="1:14" ht="14.5">
      <c r="A7" s="19" t="s">
        <v>8</v>
      </c>
      <c r="B7" s="19" t="s">
        <v>55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60</v>
      </c>
      <c r="H7" s="19" t="s">
        <v>61</v>
      </c>
      <c r="I7" s="19" t="s">
        <v>62</v>
      </c>
      <c r="J7" s="19" t="s">
        <v>63</v>
      </c>
      <c r="K7" s="19" t="s">
        <v>64</v>
      </c>
      <c r="L7" s="19" t="s">
        <v>65</v>
      </c>
      <c r="M7" s="19" t="s">
        <v>66</v>
      </c>
      <c r="N7" s="1"/>
    </row>
    <row r="8" spans="1:14" ht="14.5">
      <c r="A8" s="1" t="str">
        <f>YearlyBudget!$B4</f>
        <v>Commission Income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"/>
    </row>
    <row r="9" spans="1:14" ht="14.5">
      <c r="A9" s="1" t="str">
        <f>YearlyBudget!$B5</f>
        <v>Profit Sharing &amp; Bonus Income*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/>
    </row>
    <row r="10" spans="1:14" ht="14.5">
      <c r="A10" s="1" t="str">
        <f>YearlyBudget!$B6</f>
        <v>Other Income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"/>
    </row>
    <row r="11" spans="1:14" ht="14.5">
      <c r="A11" s="1">
        <f>YearlyBudget!$B7</f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"/>
    </row>
    <row r="12" spans="1:14" ht="14.5">
      <c r="A12" s="1">
        <f>YearlyBudget!$B8</f>
        <v>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</row>
    <row r="13" spans="1:14" ht="14.5">
      <c r="A13" s="1" t="str">
        <f>YearlyBudget!$B9</f>
        <v xml:space="preserve">   Revenue 06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"/>
    </row>
    <row r="14" spans="1:14" ht="14.5">
      <c r="A14" s="1" t="str">
        <f>YearlyBudget!$B10</f>
        <v xml:space="preserve">   Revenue 07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"/>
    </row>
    <row r="15" spans="1:14" ht="14.5">
      <c r="A15" s="1" t="str">
        <f>YearlyBudget!$B11</f>
        <v xml:space="preserve">   Revenue 08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"/>
    </row>
    <row r="16" spans="1:14" ht="14.5">
      <c r="A16" s="1" t="str">
        <f>YearlyBudget!$B12</f>
        <v xml:space="preserve">   Revenue 09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"/>
    </row>
    <row r="17" spans="1:14" ht="14.5">
      <c r="A17" s="1" t="str">
        <f>YearlyBudget!$B13</f>
        <v xml:space="preserve">   Revenue 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</row>
    <row r="18" spans="1:14" ht="14.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4.5">
      <c r="A19" s="14" t="s">
        <v>14</v>
      </c>
      <c r="B19" s="7">
        <f t="shared" ref="B19:M19" si="0">SUM(B$8:B$17)</f>
        <v>0</v>
      </c>
      <c r="C19" s="7">
        <f t="shared" si="0"/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1"/>
    </row>
    <row r="20" spans="1:14" ht="14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customHeight="1">
      <c r="A21" s="1" t="str">
        <f>YearlyBudget!$B17</f>
        <v>Interest Income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"/>
    </row>
    <row r="22" spans="1:14" ht="15.75" customHeight="1">
      <c r="A22" s="1" t="str">
        <f>YearlyBudget!$B18</f>
        <v>Other Fee Income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"/>
    </row>
    <row r="23" spans="1:14" ht="15.75" customHeight="1">
      <c r="A23" s="1" t="str">
        <f>YearlyBudget!$B19</f>
        <v xml:space="preserve">   Non-Operating Revenue 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"/>
    </row>
    <row r="24" spans="1:14" ht="15.75" customHeight="1">
      <c r="A24" s="1" t="str">
        <f>YearlyBudget!$B20</f>
        <v xml:space="preserve">   Non-Operating Revenue 04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"/>
    </row>
    <row r="25" spans="1:14" ht="15.75" customHeight="1">
      <c r="A25" s="1" t="str">
        <f>YearlyBudget!$B21</f>
        <v xml:space="preserve">   Non-Operating Revenue 05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customHeight="1">
      <c r="A27" s="14" t="s">
        <v>17</v>
      </c>
      <c r="B27" s="7">
        <f t="shared" ref="B27:M27" si="1">SUM(B$21:B$25)</f>
        <v>0</v>
      </c>
      <c r="C27" s="7">
        <f t="shared" si="1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7">
        <f t="shared" si="1"/>
        <v>0</v>
      </c>
      <c r="H27" s="7">
        <f t="shared" si="1"/>
        <v>0</v>
      </c>
      <c r="I27" s="7">
        <f t="shared" si="1"/>
        <v>0</v>
      </c>
      <c r="J27" s="7">
        <f t="shared" si="1"/>
        <v>0</v>
      </c>
      <c r="K27" s="7">
        <f t="shared" si="1"/>
        <v>0</v>
      </c>
      <c r="L27" s="7">
        <f t="shared" si="1"/>
        <v>0</v>
      </c>
      <c r="M27" s="7">
        <f t="shared" si="1"/>
        <v>0</v>
      </c>
      <c r="N27" s="1"/>
    </row>
    <row r="28" spans="1:1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customHeight="1">
      <c r="A29" s="1" t="s">
        <v>18</v>
      </c>
      <c r="B29" s="7">
        <f t="shared" ref="B29:M29" si="2">SUM(B$19,B$27)</f>
        <v>0</v>
      </c>
      <c r="C29" s="7">
        <f t="shared" si="2"/>
        <v>0</v>
      </c>
      <c r="D29" s="7">
        <f t="shared" si="2"/>
        <v>0</v>
      </c>
      <c r="E29" s="7">
        <f t="shared" si="2"/>
        <v>0</v>
      </c>
      <c r="F29" s="7">
        <f t="shared" si="2"/>
        <v>0</v>
      </c>
      <c r="G29" s="7">
        <f t="shared" si="2"/>
        <v>0</v>
      </c>
      <c r="H29" s="7">
        <f t="shared" si="2"/>
        <v>0</v>
      </c>
      <c r="I29" s="7">
        <f t="shared" si="2"/>
        <v>0</v>
      </c>
      <c r="J29" s="7">
        <f t="shared" si="2"/>
        <v>0</v>
      </c>
      <c r="K29" s="7">
        <f t="shared" si="2"/>
        <v>0</v>
      </c>
      <c r="L29" s="7">
        <f t="shared" si="2"/>
        <v>0</v>
      </c>
      <c r="M29" s="7">
        <f t="shared" si="2"/>
        <v>0</v>
      </c>
      <c r="N29" s="1"/>
    </row>
    <row r="30" spans="1:14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customHeight="1">
      <c r="A33" s="19" t="s">
        <v>23</v>
      </c>
      <c r="B33" s="19" t="s">
        <v>55</v>
      </c>
      <c r="C33" s="19" t="s">
        <v>56</v>
      </c>
      <c r="D33" s="19" t="s">
        <v>57</v>
      </c>
      <c r="E33" s="19" t="s">
        <v>58</v>
      </c>
      <c r="F33" s="19" t="s">
        <v>59</v>
      </c>
      <c r="G33" s="19" t="s">
        <v>60</v>
      </c>
      <c r="H33" s="19" t="s">
        <v>61</v>
      </c>
      <c r="I33" s="19" t="s">
        <v>62</v>
      </c>
      <c r="J33" s="19" t="s">
        <v>63</v>
      </c>
      <c r="K33" s="19" t="s">
        <v>64</v>
      </c>
      <c r="L33" s="19" t="s">
        <v>65</v>
      </c>
      <c r="M33" s="19" t="s">
        <v>66</v>
      </c>
      <c r="N33" s="1"/>
    </row>
    <row r="34" spans="1:14" ht="15.75" customHeight="1">
      <c r="A34" s="1" t="str">
        <f>YearlyBudget!$B28</f>
        <v xml:space="preserve">   Payroll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"/>
    </row>
    <row r="35" spans="1:14" ht="15.75" customHeight="1">
      <c r="A35" s="1" t="str">
        <f>YearlyBudget!$B29</f>
        <v xml:space="preserve">   Rent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"/>
    </row>
    <row r="36" spans="1:14" ht="15.75" customHeight="1">
      <c r="A36" s="1" t="str">
        <f>YearlyBudget!$B30</f>
        <v xml:space="preserve">   Utilities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"/>
    </row>
    <row r="37" spans="1:14" ht="15.75" customHeight="1">
      <c r="A37" s="1" t="str">
        <f>YearlyBudget!$B31</f>
        <v xml:space="preserve">   Taxes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"/>
    </row>
    <row r="38" spans="1:14" ht="15.75" customHeight="1">
      <c r="A38" s="1" t="str">
        <f>YearlyBudget!$B32</f>
        <v xml:space="preserve">   Insurances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"/>
    </row>
    <row r="39" spans="1:14" ht="15.75" customHeight="1">
      <c r="A39" s="1" t="str">
        <f>YearlyBudget!$B33</f>
        <v xml:space="preserve">   Office supplies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"/>
    </row>
    <row r="40" spans="1:14" ht="15.75" customHeight="1">
      <c r="A40" s="1" t="str">
        <f>YearlyBudget!$B34</f>
        <v xml:space="preserve">   Travel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"/>
    </row>
    <row r="41" spans="1:14" ht="15.75" customHeight="1">
      <c r="A41" s="1" t="str">
        <f>YearlyBudget!$B35</f>
        <v xml:space="preserve">   Marketing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"/>
    </row>
    <row r="42" spans="1:14" ht="15.75" customHeight="1">
      <c r="A42" s="1" t="str">
        <f>YearlyBudget!$B36</f>
        <v xml:space="preserve">   Memberships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4" ht="15.75" customHeight="1">
      <c r="A43" s="1" t="str">
        <f>YearlyBudget!$B37</f>
        <v xml:space="preserve">   Professional serivces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"/>
    </row>
    <row r="44" spans="1:14" ht="15.75" customHeight="1">
      <c r="A44" s="1" t="str">
        <f>YearlyBudget!$B38</f>
        <v xml:space="preserve">   Automation Hardware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1"/>
    </row>
    <row r="45" spans="1:14" ht="15.75" customHeight="1">
      <c r="A45" s="1" t="str">
        <f>YearlyBudget!$B39</f>
        <v xml:space="preserve">   Automation Software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"/>
    </row>
    <row r="46" spans="1:14" ht="15.75" customHeight="1">
      <c r="A46" s="1" t="str">
        <f>YearlyBudget!$B40</f>
        <v xml:space="preserve">   Phone &amp; Internet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"/>
    </row>
    <row r="47" spans="1:14" ht="15.75" customHeight="1">
      <c r="A47" s="1" t="str">
        <f>YearlyBudget!$B41</f>
        <v xml:space="preserve">   SIAA Member Fees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"/>
    </row>
    <row r="48" spans="1:14" ht="15.75" customHeight="1">
      <c r="A48" s="1" t="str">
        <f>YearlyBudget!$B42</f>
        <v xml:space="preserve">   Employee Benefits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1"/>
    </row>
    <row r="49" spans="1:14" ht="15.75" customHeight="1">
      <c r="A49" s="1" t="str">
        <f>YearlyBudget!$B43</f>
        <v xml:space="preserve">   Other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1"/>
    </row>
    <row r="50" spans="1:14" ht="15.75" customHeight="1">
      <c r="A50" s="1">
        <f>YearlyBudget!$B44</f>
        <v>0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1"/>
    </row>
    <row r="51" spans="1:1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4" t="s">
        <v>49</v>
      </c>
      <c r="B52" s="7">
        <f t="shared" ref="B52:M52" si="3">SUM(B$34:B$50)</f>
        <v>0</v>
      </c>
      <c r="C52" s="7">
        <f t="shared" si="3"/>
        <v>0</v>
      </c>
      <c r="D52" s="7">
        <f t="shared" si="3"/>
        <v>0</v>
      </c>
      <c r="E52" s="7">
        <f t="shared" si="3"/>
        <v>0</v>
      </c>
      <c r="F52" s="7">
        <f t="shared" si="3"/>
        <v>0</v>
      </c>
      <c r="G52" s="7">
        <f t="shared" si="3"/>
        <v>0</v>
      </c>
      <c r="H52" s="7">
        <f t="shared" si="3"/>
        <v>0</v>
      </c>
      <c r="I52" s="7">
        <f t="shared" si="3"/>
        <v>0</v>
      </c>
      <c r="J52" s="7">
        <f t="shared" si="3"/>
        <v>0</v>
      </c>
      <c r="K52" s="7">
        <f t="shared" si="3"/>
        <v>0</v>
      </c>
      <c r="L52" s="7">
        <f t="shared" si="3"/>
        <v>0</v>
      </c>
      <c r="M52" s="7">
        <f t="shared" si="3"/>
        <v>0</v>
      </c>
      <c r="N52" s="1"/>
    </row>
    <row r="53" spans="1:1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4" t="s">
        <v>53</v>
      </c>
      <c r="B55" s="7">
        <f t="shared" ref="B55:M55" si="4">B$29-B$52</f>
        <v>0</v>
      </c>
      <c r="C55" s="7">
        <f t="shared" si="4"/>
        <v>0</v>
      </c>
      <c r="D55" s="7">
        <f t="shared" si="4"/>
        <v>0</v>
      </c>
      <c r="E55" s="7">
        <f t="shared" si="4"/>
        <v>0</v>
      </c>
      <c r="F55" s="7">
        <f t="shared" si="4"/>
        <v>0</v>
      </c>
      <c r="G55" s="7">
        <f t="shared" si="4"/>
        <v>0</v>
      </c>
      <c r="H55" s="7">
        <f t="shared" si="4"/>
        <v>0</v>
      </c>
      <c r="I55" s="7">
        <f t="shared" si="4"/>
        <v>0</v>
      </c>
      <c r="J55" s="7">
        <f t="shared" si="4"/>
        <v>0</v>
      </c>
      <c r="K55" s="7">
        <f t="shared" si="4"/>
        <v>0</v>
      </c>
      <c r="L55" s="7">
        <f t="shared" si="4"/>
        <v>0</v>
      </c>
      <c r="M55" s="7">
        <f t="shared" si="4"/>
        <v>0</v>
      </c>
      <c r="N55" s="1"/>
    </row>
    <row r="56" spans="1:1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0"/>
      <c r="N58" s="1"/>
    </row>
    <row r="59" spans="1:1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5"/>
      <c r="N59" s="1"/>
    </row>
    <row r="60" spans="1:1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</row>
    <row r="61" spans="1:1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/>
    <row r="63" spans="1:14" ht="15.75" customHeight="1"/>
    <row r="64" spans="1:1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rowBreaks count="1" manualBreakCount="1">
    <brk id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topLeftCell="A25" workbookViewId="0">
      <selection activeCell="E42" sqref="E42"/>
    </sheetView>
  </sheetViews>
  <sheetFormatPr defaultColWidth="14.453125" defaultRowHeight="15" customHeight="1"/>
  <cols>
    <col min="1" max="1" width="8.7265625" customWidth="1"/>
    <col min="2" max="2" width="27.08984375" customWidth="1"/>
    <col min="3" max="5" width="19.7265625" customWidth="1"/>
    <col min="6" max="26" width="8.7265625" customWidth="1"/>
  </cols>
  <sheetData>
    <row r="1" spans="1:6" ht="33.5">
      <c r="A1" s="1"/>
      <c r="B1" s="2" t="str">
        <f>Instructions!$B$1</f>
        <v>Agency Name</v>
      </c>
      <c r="C1" s="1"/>
      <c r="D1" s="1"/>
      <c r="E1" s="1"/>
      <c r="F1" s="1"/>
    </row>
    <row r="2" spans="1:6" ht="14.5">
      <c r="A2" s="1"/>
      <c r="B2" s="1"/>
      <c r="C2" s="1"/>
      <c r="D2" s="1"/>
      <c r="E2" s="1"/>
      <c r="F2" s="1"/>
    </row>
    <row r="3" spans="1:6" ht="14.5">
      <c r="A3" s="1"/>
      <c r="B3" s="1"/>
      <c r="C3" s="1"/>
      <c r="D3" s="1"/>
      <c r="E3" s="1"/>
      <c r="F3" s="1"/>
    </row>
    <row r="4" spans="1:6" ht="14.5">
      <c r="A4" s="1"/>
      <c r="B4" s="16" t="s">
        <v>68</v>
      </c>
      <c r="C4" s="17" t="s">
        <v>55</v>
      </c>
      <c r="D4" s="1"/>
      <c r="E4" s="1"/>
      <c r="F4" s="1"/>
    </row>
    <row r="5" spans="1:6" ht="14.5">
      <c r="A5" s="1"/>
      <c r="B5" s="1"/>
      <c r="C5" s="1"/>
      <c r="D5" s="1"/>
      <c r="E5" s="1"/>
      <c r="F5" s="1"/>
    </row>
    <row r="6" spans="1:6" ht="21">
      <c r="A6" s="1"/>
      <c r="B6" s="5" t="s">
        <v>69</v>
      </c>
      <c r="C6" s="5" t="s">
        <v>70</v>
      </c>
      <c r="D6" s="5" t="s">
        <v>71</v>
      </c>
      <c r="E6" s="5" t="s">
        <v>72</v>
      </c>
      <c r="F6" s="1"/>
    </row>
    <row r="7" spans="1:6" ht="14.5">
      <c r="A7" s="1"/>
      <c r="B7" s="1" t="s">
        <v>73</v>
      </c>
      <c r="C7" s="7">
        <f>YearlyBudget!$C$23</f>
        <v>250</v>
      </c>
      <c r="D7" s="7">
        <f>SUM(MonthlyActuals!$B$19:$M$19)</f>
        <v>0</v>
      </c>
      <c r="E7" s="7">
        <f t="shared" ref="E7:E11" si="0">D7-C7</f>
        <v>-250</v>
      </c>
      <c r="F7" s="1"/>
    </row>
    <row r="8" spans="1:6" ht="14.5">
      <c r="A8" s="1"/>
      <c r="B8" s="1" t="s">
        <v>74</v>
      </c>
      <c r="C8" s="7">
        <f>YearlyBudget!$C$23</f>
        <v>250</v>
      </c>
      <c r="D8" s="7">
        <f>SUM(MonthlyActuals!$B$27:$M$27)</f>
        <v>0</v>
      </c>
      <c r="E8" s="7">
        <f t="shared" si="0"/>
        <v>-250</v>
      </c>
      <c r="F8" s="1"/>
    </row>
    <row r="9" spans="1:6" ht="14.5">
      <c r="A9" s="1"/>
      <c r="B9" s="1" t="s">
        <v>18</v>
      </c>
      <c r="C9" s="7">
        <f>YearlyBudget!$C$25</f>
        <v>67750</v>
      </c>
      <c r="D9" s="7">
        <f>SUM(MonthlyActuals!$B$29:$M$29)</f>
        <v>0</v>
      </c>
      <c r="E9" s="7">
        <f t="shared" si="0"/>
        <v>-67750</v>
      </c>
      <c r="F9" s="1"/>
    </row>
    <row r="10" spans="1:6" ht="14.5">
      <c r="A10" s="1"/>
      <c r="B10" s="1" t="s">
        <v>49</v>
      </c>
      <c r="C10" s="7">
        <f>YearlyBudget!$C$46</f>
        <v>21830</v>
      </c>
      <c r="D10" s="7">
        <f>SUM(MonthlyActuals!$B$52:$M$52)</f>
        <v>0</v>
      </c>
      <c r="E10" s="7">
        <f t="shared" si="0"/>
        <v>-21830</v>
      </c>
      <c r="F10" s="1"/>
    </row>
    <row r="11" spans="1:6" ht="14.5">
      <c r="A11" s="1"/>
      <c r="B11" s="1" t="s">
        <v>53</v>
      </c>
      <c r="C11" s="7">
        <f>YearlyBudget!$C$50</f>
        <v>50420</v>
      </c>
      <c r="D11" s="7">
        <f>SUM(MonthlyActuals!$B$55:$M$55)</f>
        <v>0</v>
      </c>
      <c r="E11" s="7">
        <f t="shared" si="0"/>
        <v>-50420</v>
      </c>
      <c r="F11" s="1"/>
    </row>
    <row r="12" spans="1:6" ht="14.5">
      <c r="A12" s="1"/>
      <c r="B12" s="1"/>
      <c r="C12" s="1"/>
      <c r="D12" s="1"/>
      <c r="E12" s="1"/>
      <c r="F12" s="1"/>
    </row>
    <row r="13" spans="1:6" ht="21">
      <c r="A13" s="1"/>
      <c r="B13" s="5" t="s">
        <v>75</v>
      </c>
      <c r="C13" s="5" t="s">
        <v>70</v>
      </c>
      <c r="D13" s="5" t="s">
        <v>71</v>
      </c>
      <c r="E13" s="5" t="s">
        <v>72</v>
      </c>
      <c r="F13" s="1"/>
    </row>
    <row r="14" spans="1:6" ht="14.5">
      <c r="A14" s="1"/>
      <c r="B14" s="1" t="s">
        <v>73</v>
      </c>
      <c r="C14" s="7">
        <f ca="1">SUM(OFFSET(MonthlyBudget!$B19,0,0,1,MATCH($C$4,MonthlyActuals!Months,0)))</f>
        <v>5624.9999977500001</v>
      </c>
      <c r="D14" s="7">
        <f ca="1">SUM(OFFSET(MonthlyActuals!$B19,0,0,1,MATCH($C$4,MonthlyActuals!Months,0)))</f>
        <v>0</v>
      </c>
      <c r="E14" s="7">
        <f t="shared" ref="E14:E18" ca="1" si="1">D14-C14</f>
        <v>-5624.9999977500001</v>
      </c>
      <c r="F14" s="1"/>
    </row>
    <row r="15" spans="1:6" ht="14.5">
      <c r="A15" s="1"/>
      <c r="B15" s="1" t="s">
        <v>74</v>
      </c>
      <c r="C15" s="7">
        <f ca="1">SUM(OFFSET(MonthlyBudget!$B27,0,0,1,MATCH($C$4,MonthlyActuals!Months,0)))</f>
        <v>20.833333325000002</v>
      </c>
      <c r="D15" s="7">
        <f ca="1">SUM(OFFSET(MonthlyActuals!$B27,0,0,1,MATCH($C$4,MonthlyActuals!Months,0)))</f>
        <v>0</v>
      </c>
      <c r="E15" s="7">
        <f t="shared" ca="1" si="1"/>
        <v>-20.833333325000002</v>
      </c>
      <c r="F15" s="1"/>
    </row>
    <row r="16" spans="1:6" ht="14.5">
      <c r="A16" s="1"/>
      <c r="B16" s="1" t="s">
        <v>18</v>
      </c>
      <c r="C16" s="7">
        <f ca="1">SUM(OFFSET(MonthlyBudget!$B29,0,0,1,MATCH($C$4,MonthlyActuals!Months,0)))</f>
        <v>5645.8333310750004</v>
      </c>
      <c r="D16" s="7">
        <f ca="1">SUM(OFFSET(MonthlyActuals!$B29,0,0,1,MATCH($C$4,MonthlyActuals!Months,0)))</f>
        <v>0</v>
      </c>
      <c r="E16" s="7">
        <f t="shared" ca="1" si="1"/>
        <v>-5645.8333310750004</v>
      </c>
      <c r="F16" s="1"/>
    </row>
    <row r="17" spans="1:6" ht="14.5">
      <c r="A17" s="1"/>
      <c r="B17" s="1" t="s">
        <v>49</v>
      </c>
      <c r="C17" s="7">
        <f ca="1">SUM(OFFSET(MonthlyBudget!$B52,0,0,1,MATCH($C$4,MonthlyActuals!Months,0)))</f>
        <v>1819.1666661973074</v>
      </c>
      <c r="D17" s="7">
        <f ca="1">SUM(OFFSET(MonthlyActuals!$B52,0,0,1,MATCH($C$4,MonthlyActuals!Months,0)))</f>
        <v>0</v>
      </c>
      <c r="E17" s="7">
        <f t="shared" ca="1" si="1"/>
        <v>-1819.1666661973074</v>
      </c>
      <c r="F17" s="1"/>
    </row>
    <row r="18" spans="1:6" ht="14.5">
      <c r="A18" s="1"/>
      <c r="B18" s="1" t="s">
        <v>53</v>
      </c>
      <c r="C18" s="7">
        <f ca="1">SUM(OFFSET(MonthlyBudget!$B55,0,0,1,MATCH($C$4,MonthlyActuals!Months,0)))</f>
        <v>3826.6666648776927</v>
      </c>
      <c r="D18" s="7">
        <f ca="1">SUM(OFFSET(MonthlyActuals!$B55,0,0,1,MATCH($C$4,MonthlyActuals!Months,0)))</f>
        <v>0</v>
      </c>
      <c r="E18" s="7">
        <f t="shared" ca="1" si="1"/>
        <v>-3826.6666648776927</v>
      </c>
      <c r="F18" s="1"/>
    </row>
    <row r="19" spans="1:6" ht="14.5">
      <c r="A19" s="1"/>
      <c r="B19" s="1"/>
      <c r="C19" s="1"/>
      <c r="D19" s="1"/>
      <c r="E19" s="1"/>
      <c r="F19" s="1"/>
    </row>
    <row r="20" spans="1:6" ht="21">
      <c r="A20" s="1"/>
      <c r="B20" s="5" t="s">
        <v>76</v>
      </c>
      <c r="C20" s="5" t="s">
        <v>70</v>
      </c>
      <c r="D20" s="5" t="s">
        <v>71</v>
      </c>
      <c r="E20" s="5" t="s">
        <v>72</v>
      </c>
      <c r="F20" s="1"/>
    </row>
    <row r="21" spans="1:6" ht="15.75" customHeight="1">
      <c r="A21" s="1"/>
      <c r="B21" s="1" t="s">
        <v>73</v>
      </c>
      <c r="C21" s="7">
        <f ca="1">SUM(OFFSET(MonthlyBudget!$B19,0,MATCH($C$4,MonthlyActuals!Months,0)-1,1,1))</f>
        <v>5624.9999977500001</v>
      </c>
      <c r="D21" s="7">
        <f ca="1">SUM(OFFSET(MonthlyActuals!$B19,0,MATCH($C$4,MonthlyActuals!Months,0)-1,1,1))</f>
        <v>0</v>
      </c>
      <c r="E21" s="7">
        <f t="shared" ref="E21:E25" ca="1" si="2">D21-C21</f>
        <v>-5624.9999977500001</v>
      </c>
      <c r="F21" s="1"/>
    </row>
    <row r="22" spans="1:6" ht="15.75" customHeight="1">
      <c r="A22" s="1"/>
      <c r="B22" s="1" t="s">
        <v>74</v>
      </c>
      <c r="C22" s="7">
        <f ca="1">SUM(OFFSET(MonthlyBudget!$B27,0,MATCH($C$4,MonthlyActuals!Months,0)-1,1,1))</f>
        <v>20.833333325000002</v>
      </c>
      <c r="D22" s="7">
        <f ca="1">SUM(OFFSET(MonthlyActuals!$B27,0,MATCH($C$4,MonthlyActuals!Months,0)-1,1,1))</f>
        <v>0</v>
      </c>
      <c r="E22" s="7">
        <f t="shared" ca="1" si="2"/>
        <v>-20.833333325000002</v>
      </c>
      <c r="F22" s="1"/>
    </row>
    <row r="23" spans="1:6" ht="15.75" customHeight="1">
      <c r="A23" s="1"/>
      <c r="B23" s="1" t="s">
        <v>18</v>
      </c>
      <c r="C23" s="7">
        <f ca="1">SUM(OFFSET(MonthlyBudget!$B29,0,MATCH($C$4,MonthlyActuals!Months,0)-1,1,1))</f>
        <v>5645.8333310750004</v>
      </c>
      <c r="D23" s="7">
        <f ca="1">SUM(OFFSET(MonthlyActuals!$B29,0,MATCH($C$4,MonthlyActuals!Months,0)-1,1,1))</f>
        <v>0</v>
      </c>
      <c r="E23" s="7">
        <f t="shared" ca="1" si="2"/>
        <v>-5645.8333310750004</v>
      </c>
      <c r="F23" s="1"/>
    </row>
    <row r="24" spans="1:6" ht="15.75" customHeight="1">
      <c r="A24" s="1"/>
      <c r="B24" s="1" t="s">
        <v>49</v>
      </c>
      <c r="C24" s="7">
        <f ca="1">SUM(OFFSET(MonthlyBudget!$B52,0,MATCH($C$4,MonthlyActuals!Months,0)-1,1,1))</f>
        <v>1819.1666661973074</v>
      </c>
      <c r="D24" s="7">
        <f ca="1">SUM(OFFSET(MonthlyActuals!$B52,0,MATCH($C$4,MonthlyActuals!Months,0)-1,1,1))</f>
        <v>0</v>
      </c>
      <c r="E24" s="7">
        <f t="shared" ca="1" si="2"/>
        <v>-1819.1666661973074</v>
      </c>
      <c r="F24" s="1"/>
    </row>
    <row r="25" spans="1:6" ht="15.75" customHeight="1">
      <c r="A25" s="1"/>
      <c r="B25" s="1" t="s">
        <v>53</v>
      </c>
      <c r="C25" s="7">
        <f ca="1">SUM(OFFSET(MonthlyBudget!$B55,0,MATCH($C$4,MonthlyActuals!Months,0)-1,1,1))</f>
        <v>3826.6666648776927</v>
      </c>
      <c r="D25" s="7">
        <f ca="1">SUM(OFFSET(MonthlyActuals!$B55,0,MATCH($C$4,MonthlyActuals!Months,0)-1,1,1))</f>
        <v>0</v>
      </c>
      <c r="E25" s="7">
        <f t="shared" ca="1" si="2"/>
        <v>-3826.6666648776927</v>
      </c>
      <c r="F25" s="1"/>
    </row>
    <row r="26" spans="1:6" ht="15.75" customHeight="1">
      <c r="A26" s="1"/>
      <c r="B26" s="1"/>
      <c r="C26" s="1"/>
      <c r="D26" s="1"/>
      <c r="E26" s="1"/>
      <c r="F26" s="1"/>
    </row>
    <row r="27" spans="1:6" ht="15.75" customHeight="1">
      <c r="A27" s="1"/>
      <c r="B27" s="1"/>
      <c r="C27" s="1"/>
      <c r="D27" s="1"/>
      <c r="E27" s="1"/>
      <c r="F27" s="1"/>
    </row>
    <row r="28" spans="1:6" ht="15.75" customHeight="1">
      <c r="A28" s="1"/>
      <c r="B28" s="1"/>
      <c r="C28" s="1"/>
      <c r="D28" s="1"/>
      <c r="E28" s="1"/>
      <c r="F28" s="1"/>
    </row>
    <row r="29" spans="1:6" ht="15.75" customHeight="1">
      <c r="A29" s="1"/>
      <c r="B29" s="1"/>
      <c r="C29" s="1"/>
      <c r="D29" s="1"/>
      <c r="E29" s="1"/>
      <c r="F29" s="1"/>
    </row>
    <row r="30" spans="1:6" ht="15.75" customHeight="1">
      <c r="A30" s="1"/>
      <c r="B30" s="1"/>
      <c r="C30" s="1"/>
      <c r="D30" s="1"/>
      <c r="E30" s="1"/>
      <c r="F30" s="1"/>
    </row>
    <row r="31" spans="1:6" ht="15.75" customHeight="1">
      <c r="A31" s="1"/>
      <c r="B31" s="1"/>
      <c r="C31" s="1"/>
      <c r="D31" s="1"/>
      <c r="E31" s="1"/>
      <c r="F31" s="1"/>
    </row>
    <row r="32" spans="1:6" ht="15.75" customHeight="1">
      <c r="A32" s="1"/>
      <c r="B32" s="1"/>
      <c r="C32" s="1"/>
      <c r="D32" s="1"/>
      <c r="E32" s="1"/>
      <c r="F32" s="1"/>
    </row>
    <row r="33" spans="1:6" ht="15.75" customHeight="1">
      <c r="A33" s="1"/>
      <c r="B33" s="1"/>
      <c r="C33" s="1"/>
      <c r="D33" s="1"/>
      <c r="E33" s="1"/>
      <c r="F33" s="1"/>
    </row>
    <row r="34" spans="1:6" ht="15.75" customHeight="1">
      <c r="A34" s="1"/>
      <c r="B34" s="1"/>
      <c r="C34" s="1"/>
      <c r="D34" s="1"/>
      <c r="E34" s="1"/>
      <c r="F34" s="1"/>
    </row>
    <row r="35" spans="1:6" ht="15.75" customHeight="1">
      <c r="A35" s="1"/>
      <c r="B35" s="1"/>
      <c r="C35" s="1"/>
      <c r="D35" s="1"/>
      <c r="E35" s="1"/>
      <c r="F35" s="1"/>
    </row>
    <row r="36" spans="1:6" ht="15.75" customHeight="1">
      <c r="A36" s="1"/>
      <c r="B36" s="1"/>
      <c r="C36" s="1"/>
      <c r="D36" s="1"/>
      <c r="E36" s="1"/>
      <c r="F36" s="1"/>
    </row>
    <row r="37" spans="1:6" ht="15.75" customHeight="1">
      <c r="A37" s="1"/>
      <c r="B37" s="1"/>
      <c r="C37" s="1"/>
      <c r="D37" s="1"/>
      <c r="E37" s="1"/>
      <c r="F37" s="1"/>
    </row>
    <row r="38" spans="1:6" ht="15.75" customHeight="1">
      <c r="A38" s="1"/>
      <c r="B38" s="1"/>
      <c r="C38" s="1"/>
      <c r="D38" s="1"/>
      <c r="E38" s="1"/>
      <c r="F38" s="1"/>
    </row>
    <row r="39" spans="1:6" ht="15.75" customHeight="1">
      <c r="A39" s="1"/>
      <c r="B39" s="1"/>
      <c r="C39" s="1"/>
      <c r="D39" s="1"/>
      <c r="E39" s="10"/>
      <c r="F39" s="1"/>
    </row>
    <row r="40" spans="1:6" ht="15.75" customHeight="1">
      <c r="A40" s="1"/>
      <c r="B40" s="1"/>
      <c r="C40" s="1"/>
      <c r="D40" s="1"/>
      <c r="E40" s="15"/>
      <c r="F40" s="1"/>
    </row>
    <row r="41" spans="1:6" ht="15.75" customHeight="1">
      <c r="A41" s="1"/>
      <c r="B41" s="1"/>
      <c r="C41" s="1"/>
      <c r="D41" s="1"/>
      <c r="F41" s="1"/>
    </row>
    <row r="42" spans="1:6" ht="15.75" customHeight="1">
      <c r="A42" s="1"/>
      <c r="B42" s="1"/>
      <c r="C42" s="1"/>
      <c r="D42" s="1"/>
      <c r="E42" s="1"/>
      <c r="F42" s="1"/>
    </row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C4" xr:uid="{00000000-0002-0000-0400-000000000000}">
      <formula1>Months</formula1>
    </dataValidation>
  </dataValidations>
  <pageMargins left="0.7" right="0.7" top="0.75" bottom="0.75" header="0" footer="0"/>
  <pageSetup scale="86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1E124-0DCF-4D3B-9CFE-2CBE5FD52668}">
  <dimension ref="A1"/>
  <sheetViews>
    <sheetView workbookViewId="0">
      <selection activeCell="F17" sqref="F17"/>
    </sheetView>
  </sheetViews>
  <sheetFormatPr defaultRowHeight="14.5"/>
  <sheetData>
    <row r="1" spans="1:1">
      <c r="A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Instructions</vt:lpstr>
      <vt:lpstr>YearlyBudget</vt:lpstr>
      <vt:lpstr>MonthlyBudget</vt:lpstr>
      <vt:lpstr>MonthlyActuals</vt:lpstr>
      <vt:lpstr>Overview</vt:lpstr>
      <vt:lpstr>Sheet1</vt:lpstr>
      <vt:lpstr>MonthlyActuals!Months</vt:lpstr>
      <vt:lpstr>Months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Skinner</dc:creator>
  <cp:lastModifiedBy>Dan Skinner</cp:lastModifiedBy>
  <dcterms:created xsi:type="dcterms:W3CDTF">2021-04-15T18:26:21Z</dcterms:created>
  <dcterms:modified xsi:type="dcterms:W3CDTF">2021-05-19T19:48:53Z</dcterms:modified>
</cp:coreProperties>
</file>