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venabl\Documents\"/>
    </mc:Choice>
  </mc:AlternateContent>
  <bookViews>
    <workbookView xWindow="0" yWindow="0" windowWidth="20490" windowHeight="8310"/>
  </bookViews>
  <sheets>
    <sheet name="Calculadora de costos del plan "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1" l="1"/>
  <c r="L68" i="1"/>
  <c r="L62" i="1"/>
  <c r="I68" i="1"/>
  <c r="I62" i="1"/>
  <c r="C68" i="1"/>
  <c r="C62" i="1"/>
  <c r="D81" i="1" s="1"/>
  <c r="N44" i="1"/>
  <c r="M44" i="1"/>
  <c r="L44" i="1"/>
  <c r="N40" i="1"/>
  <c r="M40" i="1"/>
  <c r="L40" i="1"/>
  <c r="N36" i="1"/>
  <c r="M36" i="1"/>
  <c r="L36" i="1"/>
  <c r="G44" i="1"/>
  <c r="F44" i="1"/>
  <c r="E44" i="1"/>
  <c r="G40" i="1"/>
  <c r="F40" i="1"/>
  <c r="E40" i="1"/>
  <c r="G36" i="1"/>
  <c r="F36" i="1"/>
  <c r="E36" i="1"/>
  <c r="D85" i="1" l="1"/>
  <c r="K88" i="1"/>
  <c r="S69" i="1" l="1"/>
  <c r="R69" i="1"/>
  <c r="S68" i="1"/>
  <c r="R68" i="1"/>
  <c r="R70" i="1" l="1"/>
  <c r="K81" i="1" l="1"/>
  <c r="K85" i="1"/>
  <c r="T68" i="1"/>
  <c r="T69" i="1"/>
  <c r="S23" i="1" l="1"/>
  <c r="S8" i="1"/>
  <c r="S21" i="1"/>
  <c r="S7" i="1"/>
  <c r="S31" i="1"/>
  <c r="S17" i="1"/>
  <c r="S12" i="1"/>
  <c r="S27" i="1"/>
  <c r="S33" i="1" s="1"/>
  <c r="S28" i="1"/>
  <c r="S13" i="1"/>
  <c r="S25" i="1"/>
  <c r="S11" i="1"/>
  <c r="S64" i="1"/>
  <c r="R64" i="1"/>
  <c r="S18" i="1" l="1"/>
  <c r="U19" i="1" l="1"/>
  <c r="L21" i="1" s="1"/>
  <c r="L65" i="1" l="1"/>
  <c r="C65" i="1"/>
  <c r="C72" i="1" s="1"/>
  <c r="I65" i="1"/>
  <c r="I72" i="1" s="1"/>
  <c r="L72" i="1"/>
</calcChain>
</file>

<file path=xl/sharedStrings.xml><?xml version="1.0" encoding="utf-8"?>
<sst xmlns="http://schemas.openxmlformats.org/spreadsheetml/2006/main" count="121" uniqueCount="85">
  <si>
    <t>Créditos de salud: primaria</t>
  </si>
  <si>
    <t>SC (no está en uso)</t>
  </si>
  <si>
    <t>IMC</t>
  </si>
  <si>
    <t>Sección 1: Nivel de cobertura</t>
  </si>
  <si>
    <t>Seleccione su nivel de cobertura abajo: Solo empleado, empleado + 1, empleado + familia</t>
  </si>
  <si>
    <t>Nic.</t>
  </si>
  <si>
    <t>Haga clic para seleccionar el tipo de plan</t>
  </si>
  <si>
    <t>LDL</t>
  </si>
  <si>
    <t>PA</t>
  </si>
  <si>
    <t>Sección 2: Créditos por bienestar</t>
  </si>
  <si>
    <t xml:space="preserve">              Créditos por bienestar ganados: titular de la cuenta</t>
  </si>
  <si>
    <t>G</t>
  </si>
  <si>
    <t xml:space="preserve">              Marque la casilla por cada crédito que haya ganado</t>
  </si>
  <si>
    <t>Ahorro total en créditos por bienestar</t>
  </si>
  <si>
    <t>Colesterol LDL: Menos de 160</t>
  </si>
  <si>
    <t>Créditos por salud: cónyuge</t>
  </si>
  <si>
    <t>total</t>
  </si>
  <si>
    <t>Presión arterial: Menos de 130/85</t>
  </si>
  <si>
    <t>SC (no está en USO)</t>
  </si>
  <si>
    <t>Resultados de tabaco/nicotina negativos</t>
  </si>
  <si>
    <t>Glucosa: 110 o menos</t>
  </si>
  <si>
    <t>Sección 3: Costos médicos aproximados</t>
  </si>
  <si>
    <t>En las casillas grises que se encuentran a continuación, ingrese el uso esperado en cada categoría de visita al consultorio médico, medicamentos con receta y servicios ante eventos graves de salud. Si no está seguro de sus necesidades de atención médica, se proporcionan guías para uso alto, promedio y bajo.</t>
  </si>
  <si>
    <t>Visitas al consultorio médico y análisis de laboratorio</t>
  </si>
  <si>
    <t>Medicamentos con receta</t>
  </si>
  <si>
    <t>Bajo</t>
  </si>
  <si>
    <t>Prom.</t>
  </si>
  <si>
    <t>Alto</t>
  </si>
  <si>
    <t>Nivel 1: Medicamentos con receta genéricos</t>
  </si>
  <si>
    <t>tasas impositivas que se usan en el menú desplegable tasas impositivas</t>
  </si>
  <si>
    <t>Ingrese la cantidad total esperada de recetas de genéricos. Se calculan $45 por receta.</t>
  </si>
  <si>
    <t>Nivel 2/3: Receta de marca preferida/no preferida</t>
  </si>
  <si>
    <t>Ingrese la cantidad total esperada de visitas a la consulta de un especialista. No se incluyen los análisis de laboratorio ni otros procedimientos que se realicen en el consultorio del médico. Se calculan $425 por consulta.</t>
  </si>
  <si>
    <t>Ingrese la cantidad total esperada de recetas de marca preferida/no preferida. Se calculan $500/receta y la participación del costo de la marca preferida.</t>
  </si>
  <si>
    <t>Nivel 4: Medicamentos con receta de especialidad</t>
  </si>
  <si>
    <t>Ingrese la cantidad total anual esperada de recetas de especialidad. Se calculan $4,500 por receta.</t>
  </si>
  <si>
    <t>Eventos graves de salud y otros costos</t>
  </si>
  <si>
    <t>Visitas a la sala de emergencias</t>
  </si>
  <si>
    <t>Ingrese la cantidad total esperada de días de internación. Se calculan $2,000 por día.</t>
  </si>
  <si>
    <t>Ingrese la cantidad total esperada de visitas a la sala de emergencias. Se calculan $2,450 por visita a la sala de emergencias.</t>
  </si>
  <si>
    <t>Cirugía ambulatoria</t>
  </si>
  <si>
    <t>Opcional: Otros costos esperados</t>
  </si>
  <si>
    <t>Costos del plan que se usan en los cálculos</t>
  </si>
  <si>
    <t>Ingrese la cantidad total esperada de cirugías ambulatorias. Se calculan $3,900 por cirugía.</t>
  </si>
  <si>
    <t>Ingrese cualquier monto adicional por costos no contabilizados.</t>
  </si>
  <si>
    <t>PPO</t>
  </si>
  <si>
    <t>PPO+</t>
  </si>
  <si>
    <t>HSA</t>
  </si>
  <si>
    <t>Deducible individual</t>
  </si>
  <si>
    <t>Deducible familiar/individual + cónyuge</t>
  </si>
  <si>
    <t>Costo estimado total por plan para 2021: de acuerdo con la información que ingresó arriba</t>
  </si>
  <si>
    <t>Máx. OOP individual</t>
  </si>
  <si>
    <t>Máx. OOP familiar/individual + cónyuge</t>
  </si>
  <si>
    <t>Desglose de costos del plan PPO</t>
  </si>
  <si>
    <t>Desglose de costos del plan PPO+</t>
  </si>
  <si>
    <t>Desglose de costos del plan HSA/HDHP</t>
  </si>
  <si>
    <t>Costo base de la prima del seguro</t>
  </si>
  <si>
    <t>participación en costos de coseguro del empleado</t>
  </si>
  <si>
    <t>prima individual</t>
  </si>
  <si>
    <t>prima individual + cónyuge</t>
  </si>
  <si>
    <t>Costo de la prima del seguro después de descontar los créditos por bienestar</t>
  </si>
  <si>
    <t>prima familiar</t>
  </si>
  <si>
    <t>Canastilla 1 de costos OOP (antes de contabilizar el deducible/máx. OOP) de acuerdo con los datos que ingresó el usuario: costos que cambian una vez que se alcanza el deducible</t>
  </si>
  <si>
    <t>Canastilla 2 de costos OOP (sin contabilizar el deducible/máx. OOP) de acuerdo con los datos que ingresó el usuario: costos de copago que no cambian después de que se alcanza el deducible</t>
  </si>
  <si>
    <t>OOP totales antes de deducible/Máx. OOP</t>
  </si>
  <si>
    <t>Costos de pagos por cuenta propia (Out of Pocket, OOP)</t>
  </si>
  <si>
    <t>n/c</t>
  </si>
  <si>
    <t>Costo anual total aproximado del plan</t>
  </si>
  <si>
    <t xml:space="preserve"> Costo anual total aproximado del plan</t>
  </si>
  <si>
    <t>Revisión: Cuentas de ahorros para la salud (HSA)</t>
  </si>
  <si>
    <t>Ahorro anual en primas con HSA/HDHP en comparación con PPO</t>
  </si>
  <si>
    <t>Ahorro anual en impuestos invirtiendo la diferencia de la prima en una HSA:</t>
  </si>
  <si>
    <t>Ahorro anual en primas con HSA/HDHP en comparación con PPO+</t>
  </si>
  <si>
    <t>Ahorros anuales máximos en HSA</t>
  </si>
  <si>
    <t>Ahorro anual en impuestos invirtiendo el monto máximo en una HSA:</t>
  </si>
  <si>
    <t>Marque la casilla por cada crédito que haya ganado su cónyuge</t>
  </si>
  <si>
    <t xml:space="preserve">                                Créditos por bienestar ganados: cónyuge</t>
  </si>
  <si>
    <r>
      <t>Visitas a la consulta de atención primaria (no preventivas)</t>
    </r>
    <r>
      <rPr>
        <sz val="12"/>
        <color theme="1"/>
        <rFont val="Calibri"/>
        <family val="2"/>
        <scheme val="minor"/>
      </rPr>
      <t xml:space="preserve">  </t>
    </r>
    <r>
      <rPr>
        <sz val="9"/>
        <color theme="1"/>
        <rFont val="Calibri"/>
        <family val="2"/>
        <scheme val="minor"/>
      </rPr>
      <t>Ingrese la cantidad total de visitas esperadas a la consulta de atención primaria. No se incluyen los análisis de laboratorio ni otros procedimientos que se realicen en el consultorio del médico. Se calculan $150 por consulta.</t>
    </r>
  </si>
  <si>
    <t>IMC: 27.5 o menos, o cintura de menos de 
34.5 pulgadas (mujeres), menos de 37 pulgadas (hombres)</t>
  </si>
  <si>
    <t>Los empleados pueden ahorrar hasta $1,200 en sus primas si completan una evaluación para ganar créditos por bienestar. Los empleados que tengan un plan individual + cónyuge o familia, pueden ganar hasta $1,200 adicionales si su cónyuge completa una evaluación. Complete esta sección para ver cuánto ahorrará.</t>
  </si>
  <si>
    <t>Visitas a un médico especialista</t>
  </si>
  <si>
    <r>
      <t>Laboratorio/Radiografía/Radiología - Hospital/ Establecimiento para pacientes ambulatorios</t>
    </r>
    <r>
      <rPr>
        <sz val="9"/>
        <color theme="1"/>
        <rFont val="Calibri"/>
        <family val="2"/>
        <scheme val="minor"/>
      </rPr>
      <t xml:space="preserve">  
Ingrese la cantidad total esperada de visitas al hospital/como paciente ambulatorio para análisis de laboratorio/radiografías/ servicios de radiología. Se calculan $525 por consulta.</t>
    </r>
  </si>
  <si>
    <t>Pacientes internados/Servicios de hospitalizacion</t>
  </si>
  <si>
    <t>Los empleados que elijan el HSA/HDHP tienen la opción de aportar dinero a una Cuenta de ahorros para la salud (HSA). El dinero de una HSA puede usarse para gastos médicos por cuenta propia antes de impuestos, lo que da como resultado ahorros adicionales en atención médica. En la sección que figura a continuación, se han calculado sus ahorros anuales en primas en el plan HSA/HDHP en comparación con los planes PPO y PPO+ junto con el ahorro aproximado en impuestos que puede obtener, si invierte ese monto en una HSA. Revise la información de esta sección para ver de qué manera los ahorros impositivos de una HSA podrían modificar sus costos médicos. Los empleados que tengan un plan individual pueden destinar hasta $3,600 anualmente a una HSA ($300 por mes) y los que tengan un plan familiar pueden destinar hasta $7,200 ($600 por mes). Se recomienda reinvertir los ahorros de la prima en una HSA para obtener el ahorro en impuestos. Consulte a su asesor personal acerca de los detalles relacionados con el uso de una HSA. Una cuenta de gastos flexibles (FSA) puede recibir fondos de ingresos previos al pago de impuestos para financiar costos médicos reales a cuenta propia para los planes PPO y PPO Plus sobre la base de usarlos durante el año o perderlos. Plan de salud con deducible alto (“HDHP”) solo se puede usar junto con un Plan de cuenta de ahorros para salud (“HSA”). Un plan de cuenta de gastos flexibles (“FSA”) solo se puede usar junto con las opciones de plan PPO o PPO+.</t>
  </si>
  <si>
    <t>Esta herramienta está diseñada para ayudarlo a crear ejemplos de diversas situaciones de atención médica de acuerdo con sus necesidades personales y lo ayudará a identificar opciones que pueden ahorrarle dinero en el año 2021. Ingrese su información en cada una de las casillas grises de las secciones 1 a 3 para ver cuál sería el desglose de costos en los tres planes disponibles. Cualquier discrepancia se resolverá de acuerdo con los documentos del plan. Esta herramienta de ejemplificación de recursos realiza suposiciones para calcular los costos de su plan anual, además de lo que usted ingresa. Por lo tanto, los costos reales y su experiencia cuando utilice el plan serán diferentes.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</si>
</sst>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sz val="10"/>
      <color theme="1"/>
      <name val="Calibri"/>
      <family val="2"/>
      <scheme val="minor"/>
    </font>
    <font>
      <i/>
      <sz val="14"/>
      <color theme="1"/>
      <name val="Calibri"/>
      <family val="2"/>
      <scheme val="minor"/>
    </font>
    <font>
      <i/>
      <u/>
      <sz val="14"/>
      <color theme="1"/>
      <name val="Calibri"/>
      <family val="2"/>
      <scheme val="minor"/>
    </font>
    <font>
      <u/>
      <sz val="12"/>
      <color theme="1"/>
      <name val="Calibri"/>
      <family val="2"/>
      <scheme val="minor"/>
    </font>
    <font>
      <sz val="14"/>
      <color theme="0"/>
      <name val="Calibri"/>
      <family val="2"/>
      <scheme val="minor"/>
    </font>
    <font>
      <sz val="12"/>
      <color theme="0"/>
      <name val="Calibri"/>
      <family val="2"/>
      <scheme val="minor"/>
    </font>
    <font>
      <sz val="16"/>
      <color theme="1"/>
      <name val="Calibri"/>
      <family val="2"/>
      <scheme val="minor"/>
    </font>
    <font>
      <b/>
      <sz val="10"/>
      <color theme="1"/>
      <name val="Calibri"/>
      <family val="2"/>
      <scheme val="minor"/>
    </font>
    <font>
      <sz val="12"/>
      <name val="Calibri"/>
      <family val="2"/>
      <scheme val="minor"/>
    </font>
    <font>
      <u/>
      <sz val="12"/>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s>
  <borders count="81">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theme="1"/>
      </bottom>
      <diagonal/>
    </border>
    <border>
      <left/>
      <right style="thick">
        <color indexed="64"/>
      </right>
      <top/>
      <bottom style="thick">
        <color theme="1"/>
      </bottom>
      <diagonal/>
    </border>
    <border>
      <left style="thick">
        <color indexed="64"/>
      </left>
      <right/>
      <top/>
      <bottom style="thick">
        <color theme="1"/>
      </bottom>
      <diagonal/>
    </border>
    <border>
      <left style="thick">
        <color indexed="64"/>
      </left>
      <right/>
      <top style="thick">
        <color theme="1"/>
      </top>
      <bottom/>
      <diagonal/>
    </border>
    <border>
      <left/>
      <right style="thick">
        <color indexed="64"/>
      </right>
      <top style="thick">
        <color theme="1"/>
      </top>
      <bottom/>
      <diagonal/>
    </border>
    <border>
      <left/>
      <right/>
      <top style="thick">
        <color theme="1"/>
      </top>
      <bottom/>
      <diagonal/>
    </border>
    <border>
      <left style="thick">
        <color theme="5" tint="-0.249977111117893"/>
      </left>
      <right/>
      <top style="thick">
        <color theme="5" tint="-0.249977111117893"/>
      </top>
      <bottom/>
      <diagonal/>
    </border>
    <border>
      <left/>
      <right/>
      <top style="thick">
        <color theme="5" tint="-0.249977111117893"/>
      </top>
      <bottom/>
      <diagonal/>
    </border>
    <border>
      <left/>
      <right style="thick">
        <color theme="5" tint="-0.249977111117893"/>
      </right>
      <top style="thick">
        <color theme="5" tint="-0.249977111117893"/>
      </top>
      <bottom/>
      <diagonal/>
    </border>
    <border>
      <left style="thick">
        <color theme="5" tint="-0.249977111117893"/>
      </left>
      <right/>
      <top/>
      <bottom style="thick">
        <color theme="5" tint="-0.249977111117893"/>
      </bottom>
      <diagonal/>
    </border>
    <border>
      <left/>
      <right/>
      <top/>
      <bottom style="thick">
        <color theme="5" tint="-0.249977111117893"/>
      </bottom>
      <diagonal/>
    </border>
    <border>
      <left/>
      <right style="thick">
        <color theme="5" tint="-0.249977111117893"/>
      </right>
      <top/>
      <bottom style="thick">
        <color theme="5" tint="-0.249977111117893"/>
      </bottom>
      <diagonal/>
    </border>
    <border>
      <left/>
      <right style="thick">
        <color theme="1"/>
      </right>
      <top/>
      <bottom/>
      <diagonal/>
    </border>
    <border>
      <left style="thick">
        <color theme="1"/>
      </left>
      <right/>
      <top/>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right/>
      <top style="thin">
        <color theme="1"/>
      </top>
      <bottom/>
      <diagonal/>
    </border>
    <border>
      <left style="thick">
        <color indexed="64"/>
      </left>
      <right/>
      <top/>
      <bottom style="thin">
        <color theme="1"/>
      </bottom>
      <diagonal/>
    </border>
    <border>
      <left/>
      <right/>
      <top/>
      <bottom style="thin">
        <color theme="1"/>
      </bottom>
      <diagonal/>
    </border>
    <border>
      <left/>
      <right style="thick">
        <color indexed="64"/>
      </right>
      <top/>
      <bottom style="thin">
        <color theme="1"/>
      </bottom>
      <diagonal/>
    </border>
    <border>
      <left style="thick">
        <color indexed="64"/>
      </left>
      <right/>
      <top style="thin">
        <color theme="1"/>
      </top>
      <bottom/>
      <diagonal/>
    </border>
    <border>
      <left/>
      <right style="thick">
        <color indexed="64"/>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top/>
      <bottom style="thin">
        <color theme="1"/>
      </bottom>
      <diagonal/>
    </border>
    <border>
      <left/>
      <right style="thick">
        <color theme="1"/>
      </right>
      <top style="thick">
        <color theme="1"/>
      </top>
      <bottom/>
      <diagonal/>
    </border>
    <border>
      <left style="thick">
        <color theme="1"/>
      </left>
      <right/>
      <top/>
      <bottom style="thin">
        <color theme="1"/>
      </bottom>
      <diagonal/>
    </border>
    <border>
      <left/>
      <right style="thick">
        <color theme="1"/>
      </right>
      <top/>
      <bottom style="thin">
        <color theme="1"/>
      </bottom>
      <diagonal/>
    </border>
    <border>
      <left style="thick">
        <color theme="1"/>
      </left>
      <right/>
      <top style="thick">
        <color theme="1"/>
      </top>
      <bottom/>
      <diagonal/>
    </border>
    <border>
      <left/>
      <right style="thin">
        <color indexed="64"/>
      </right>
      <top/>
      <bottom style="thick">
        <color indexed="64"/>
      </bottom>
      <diagonal/>
    </border>
    <border>
      <left/>
      <right/>
      <top style="thin">
        <color theme="4" tint="0.79998168889431442"/>
      </top>
      <bottom/>
      <diagonal/>
    </border>
    <border>
      <left/>
      <right style="thin">
        <color theme="9"/>
      </right>
      <top/>
      <bottom/>
      <diagonal/>
    </border>
    <border>
      <left/>
      <right style="thick">
        <color theme="1"/>
      </right>
      <top/>
      <bottom style="thick">
        <color theme="1"/>
      </bottom>
      <diagonal/>
    </border>
    <border>
      <left style="thin">
        <color theme="1"/>
      </left>
      <right/>
      <top style="thin">
        <color theme="1"/>
      </top>
      <bottom/>
      <diagonal/>
    </border>
    <border>
      <left style="thin">
        <color theme="1"/>
      </left>
      <right style="thin">
        <color theme="1"/>
      </right>
      <top/>
      <bottom/>
      <diagonal/>
    </border>
    <border>
      <left style="thick">
        <color theme="1"/>
      </left>
      <right style="thin">
        <color theme="1"/>
      </right>
      <top/>
      <bottom/>
      <diagonal/>
    </border>
    <border>
      <left/>
      <right/>
      <top style="thin">
        <color theme="1"/>
      </top>
      <bottom style="thick">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top style="thin">
        <color theme="9"/>
      </top>
      <bottom/>
      <diagonal/>
    </border>
    <border>
      <left/>
      <right style="thin">
        <color theme="9"/>
      </right>
      <top style="thin">
        <color theme="9"/>
      </top>
      <bottom/>
      <diagonal/>
    </border>
    <border>
      <left/>
      <right style="thin">
        <color theme="9"/>
      </right>
      <top/>
      <bottom style="thin">
        <color theme="9"/>
      </bottom>
      <diagonal/>
    </border>
    <border>
      <left style="thin">
        <color theme="9"/>
      </left>
      <right/>
      <top/>
      <bottom/>
      <diagonal/>
    </border>
    <border>
      <left style="thin">
        <color theme="9"/>
      </left>
      <right/>
      <top style="thin">
        <color theme="9"/>
      </top>
      <bottom/>
      <diagonal/>
    </border>
    <border>
      <left style="thin">
        <color theme="9"/>
      </left>
      <right/>
      <top/>
      <bottom style="thin">
        <color theme="9"/>
      </bottom>
      <diagonal/>
    </border>
    <border>
      <left/>
      <right/>
      <top/>
      <bottom style="thin">
        <color theme="9"/>
      </bottom>
      <diagonal/>
    </border>
    <border>
      <left/>
      <right style="thin">
        <color theme="1"/>
      </right>
      <top/>
      <bottom style="thick">
        <color theme="1"/>
      </bottom>
      <diagonal/>
    </border>
    <border>
      <left style="thin">
        <color theme="2" tint="-0.499984740745262"/>
      </left>
      <right/>
      <top style="thin">
        <color theme="1"/>
      </top>
      <bottom style="thin">
        <color theme="1"/>
      </bottom>
      <diagonal/>
    </border>
    <border>
      <left/>
      <right/>
      <top style="thin">
        <color theme="1"/>
      </top>
      <bottom style="thin">
        <color theme="1"/>
      </bottom>
      <diagonal/>
    </border>
    <border>
      <left style="thin">
        <color theme="1"/>
      </left>
      <right style="thick">
        <color indexed="64"/>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top/>
      <bottom style="thin">
        <color theme="1"/>
      </bottom>
      <diagonal/>
    </border>
    <border>
      <left style="thin">
        <color indexed="64"/>
      </left>
      <right style="thin">
        <color theme="1"/>
      </right>
      <top/>
      <bottom style="thin">
        <color theme="1"/>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right/>
      <top style="thin">
        <color indexed="64"/>
      </top>
      <bottom/>
      <diagonal/>
    </border>
    <border>
      <left/>
      <right/>
      <top/>
      <bottom style="thin">
        <color indexed="64"/>
      </bottom>
      <diagonal/>
    </border>
    <border>
      <left/>
      <right style="thick">
        <color theme="1"/>
      </right>
      <top/>
      <bottom style="thin">
        <color indexed="64"/>
      </bottom>
      <diagonal/>
    </border>
    <border>
      <left style="thick">
        <color indexed="64"/>
      </left>
      <right/>
      <top style="thin">
        <color indexed="64"/>
      </top>
      <bottom/>
      <diagonal/>
    </border>
    <border>
      <left/>
      <right/>
      <top style="thin">
        <color theme="9"/>
      </top>
      <bottom style="thin">
        <color theme="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1"/>
      </left>
      <right/>
      <top style="thin">
        <color theme="1"/>
      </top>
      <bottom/>
      <diagonal/>
    </border>
    <border>
      <left style="thick">
        <color theme="1"/>
      </left>
      <right/>
      <top/>
      <bottom style="thin">
        <color indexed="64"/>
      </bottom>
      <diagonal/>
    </border>
    <border>
      <left style="thick">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3" fillId="3" borderId="0" xfId="0" applyFont="1" applyFill="1" applyBorder="1" applyProtection="1">
      <protection locked="0"/>
    </xf>
    <xf numFmtId="0" fontId="3" fillId="0" borderId="0" xfId="0" applyFont="1" applyProtection="1">
      <protection locked="0"/>
    </xf>
    <xf numFmtId="0" fontId="3" fillId="3" borderId="0" xfId="0" applyFont="1" applyFill="1" applyProtection="1">
      <protection locked="0"/>
    </xf>
    <xf numFmtId="0" fontId="0" fillId="3" borderId="0" xfId="0" applyFont="1" applyFill="1" applyProtection="1">
      <protection locked="0"/>
    </xf>
    <xf numFmtId="0" fontId="4" fillId="3" borderId="0" xfId="0" applyFont="1" applyFill="1" applyBorder="1" applyProtection="1"/>
    <xf numFmtId="44" fontId="4" fillId="3" borderId="0" xfId="1" applyFont="1" applyFill="1" applyBorder="1" applyProtection="1"/>
    <xf numFmtId="0" fontId="5" fillId="3" borderId="0" xfId="0" applyFont="1" applyFill="1" applyBorder="1" applyProtection="1"/>
    <xf numFmtId="0" fontId="7" fillId="3" borderId="4"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33" xfId="0" applyFont="1" applyFill="1" applyBorder="1" applyAlignment="1" applyProtection="1">
      <alignment horizontal="center"/>
    </xf>
    <xf numFmtId="0" fontId="7" fillId="3" borderId="5" xfId="0" applyFont="1" applyFill="1" applyBorder="1" applyAlignment="1" applyProtection="1">
      <alignment horizontal="center"/>
    </xf>
    <xf numFmtId="0" fontId="6" fillId="3" borderId="0" xfId="0" applyFont="1" applyFill="1" applyBorder="1" applyAlignment="1" applyProtection="1">
      <alignment horizontal="center"/>
    </xf>
    <xf numFmtId="0" fontId="5" fillId="3" borderId="33" xfId="0" applyFont="1" applyFill="1" applyBorder="1" applyProtection="1"/>
    <xf numFmtId="0" fontId="4" fillId="3" borderId="33" xfId="0" applyFont="1" applyFill="1" applyBorder="1" applyProtection="1"/>
    <xf numFmtId="0" fontId="6" fillId="3" borderId="33" xfId="0" applyFont="1" applyFill="1" applyBorder="1" applyAlignment="1" applyProtection="1">
      <alignment horizontal="center"/>
    </xf>
    <xf numFmtId="0" fontId="3" fillId="3" borderId="0" xfId="0" applyFont="1" applyFill="1" applyBorder="1" applyProtection="1"/>
    <xf numFmtId="0" fontId="3" fillId="3" borderId="0" xfId="0" applyFont="1" applyFill="1" applyProtection="1"/>
    <xf numFmtId="0" fontId="0" fillId="3" borderId="0" xfId="0" applyFont="1" applyFill="1" applyProtection="1"/>
    <xf numFmtId="0" fontId="0" fillId="3" borderId="0" xfId="0" applyFont="1" applyFill="1" applyBorder="1" applyProtection="1"/>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wrapText="1"/>
    </xf>
    <xf numFmtId="0" fontId="8" fillId="3" borderId="0" xfId="0" applyFont="1" applyFill="1" applyBorder="1" applyProtection="1"/>
    <xf numFmtId="0" fontId="0" fillId="0" borderId="0" xfId="0" applyFont="1" applyProtection="1">
      <protection locked="0"/>
    </xf>
    <xf numFmtId="0" fontId="6" fillId="3" borderId="0" xfId="0" applyFont="1" applyFill="1" applyBorder="1" applyAlignment="1" applyProtection="1">
      <alignment horizontal="left"/>
    </xf>
    <xf numFmtId="0" fontId="5" fillId="3" borderId="34" xfId="0" applyFont="1" applyFill="1" applyBorder="1" applyAlignment="1" applyProtection="1">
      <alignment wrapText="1"/>
    </xf>
    <xf numFmtId="0" fontId="5" fillId="3" borderId="26" xfId="0" applyFont="1" applyFill="1" applyBorder="1" applyAlignment="1" applyProtection="1">
      <alignment wrapText="1"/>
    </xf>
    <xf numFmtId="0" fontId="13" fillId="3" borderId="0" xfId="0" applyFont="1" applyFill="1" applyBorder="1" applyProtection="1"/>
    <xf numFmtId="0" fontId="13" fillId="3" borderId="0" xfId="0" applyFont="1" applyFill="1" applyBorder="1" applyAlignment="1" applyProtection="1">
      <alignment horizontal="left"/>
    </xf>
    <xf numFmtId="0" fontId="13" fillId="3" borderId="4" xfId="0" applyFont="1" applyFill="1" applyBorder="1" applyProtection="1"/>
    <xf numFmtId="44" fontId="4" fillId="3" borderId="52" xfId="1" applyFont="1" applyFill="1" applyBorder="1" applyProtection="1"/>
    <xf numFmtId="0" fontId="8" fillId="3" borderId="0" xfId="0" applyFont="1" applyFill="1" applyBorder="1" applyAlignment="1" applyProtection="1">
      <alignment vertical="center" wrapText="1"/>
    </xf>
    <xf numFmtId="0" fontId="4" fillId="3" borderId="33" xfId="0" applyFont="1" applyFill="1" applyBorder="1" applyAlignment="1" applyProtection="1">
      <alignment horizontal="center"/>
    </xf>
    <xf numFmtId="44" fontId="5" fillId="3" borderId="0" xfId="1" applyFont="1" applyFill="1" applyBorder="1" applyAlignment="1" applyProtection="1">
      <alignment horizontal="center" vertical="center"/>
    </xf>
    <xf numFmtId="44" fontId="0" fillId="3" borderId="0" xfId="1" applyFont="1" applyFill="1" applyAlignment="1" applyProtection="1">
      <alignment horizontal="center" vertical="center"/>
    </xf>
    <xf numFmtId="44" fontId="4" fillId="3" borderId="33" xfId="1" applyFont="1" applyFill="1" applyBorder="1" applyAlignment="1" applyProtection="1">
      <alignment horizontal="center" vertical="center"/>
    </xf>
    <xf numFmtId="0" fontId="7" fillId="3" borderId="45" xfId="0" applyFont="1" applyFill="1" applyBorder="1" applyAlignment="1" applyProtection="1">
      <alignment horizontal="center"/>
    </xf>
    <xf numFmtId="0" fontId="7" fillId="3" borderId="26" xfId="0" applyFont="1" applyFill="1" applyBorder="1" applyAlignment="1" applyProtection="1">
      <alignment horizontal="center"/>
    </xf>
    <xf numFmtId="44" fontId="5" fillId="3" borderId="33" xfId="1" applyFont="1" applyFill="1" applyBorder="1" applyAlignment="1" applyProtection="1">
      <alignment horizontal="center" vertical="center"/>
    </xf>
    <xf numFmtId="44" fontId="0" fillId="3" borderId="33" xfId="1" applyFont="1" applyFill="1" applyBorder="1" applyAlignment="1" applyProtection="1">
      <alignment horizontal="center" vertical="center"/>
    </xf>
    <xf numFmtId="0" fontId="7" fillId="3" borderId="32" xfId="0" applyFont="1" applyFill="1" applyBorder="1" applyAlignment="1" applyProtection="1">
      <alignment horizontal="center"/>
    </xf>
    <xf numFmtId="0" fontId="6" fillId="10" borderId="36" xfId="1" applyNumberFormat="1" applyFont="1" applyFill="1" applyBorder="1" applyAlignment="1" applyProtection="1">
      <alignment horizontal="center" vertical="center" wrapText="1"/>
    </xf>
    <xf numFmtId="0" fontId="6" fillId="10" borderId="35" xfId="0" applyFont="1" applyFill="1" applyBorder="1" applyAlignment="1" applyProtection="1">
      <alignment horizontal="center" vertical="center"/>
    </xf>
    <xf numFmtId="0" fontId="6" fillId="10" borderId="66" xfId="1" applyNumberFormat="1" applyFont="1" applyFill="1" applyBorder="1" applyAlignment="1" applyProtection="1">
      <alignment horizontal="center" vertical="center"/>
    </xf>
    <xf numFmtId="0" fontId="6" fillId="10" borderId="67" xfId="1" applyNumberFormat="1" applyFont="1" applyFill="1" applyBorder="1" applyAlignment="1" applyProtection="1">
      <alignment horizontal="center" vertical="center"/>
    </xf>
    <xf numFmtId="0" fontId="6" fillId="10" borderId="68" xfId="1" applyNumberFormat="1" applyFont="1" applyFill="1" applyBorder="1" applyAlignment="1" applyProtection="1">
      <alignment horizontal="center" vertical="center"/>
    </xf>
    <xf numFmtId="44" fontId="4" fillId="3" borderId="61" xfId="1" applyFont="1" applyFill="1" applyBorder="1" applyAlignment="1" applyProtection="1">
      <alignment horizontal="center" vertical="center"/>
    </xf>
    <xf numFmtId="44" fontId="4" fillId="3" borderId="28" xfId="1" applyFont="1" applyFill="1" applyBorder="1" applyAlignment="1" applyProtection="1">
      <alignment horizontal="center" vertical="center"/>
    </xf>
    <xf numFmtId="0" fontId="6" fillId="10" borderId="36" xfId="0" applyFont="1" applyFill="1" applyBorder="1" applyAlignment="1" applyProtection="1">
      <alignment horizontal="center" vertical="center" wrapText="1"/>
    </xf>
    <xf numFmtId="44" fontId="4" fillId="3" borderId="46" xfId="1" applyFont="1" applyFill="1" applyBorder="1" applyProtection="1"/>
    <xf numFmtId="0" fontId="6" fillId="10" borderId="50" xfId="0" applyFont="1" applyFill="1" applyBorder="1" applyAlignment="1" applyProtection="1">
      <alignment horizontal="center" vertical="center"/>
    </xf>
    <xf numFmtId="0" fontId="6" fillId="10" borderId="50" xfId="1" applyNumberFormat="1" applyFont="1" applyFill="1" applyBorder="1" applyAlignment="1" applyProtection="1">
      <alignment horizontal="center" vertical="center" wrapText="1"/>
    </xf>
    <xf numFmtId="0" fontId="6" fillId="10" borderId="50" xfId="0" applyFont="1" applyFill="1" applyBorder="1" applyAlignment="1" applyProtection="1">
      <alignment horizontal="center" vertical="center" wrapText="1"/>
    </xf>
    <xf numFmtId="44" fontId="4" fillId="3" borderId="26" xfId="1" applyFont="1" applyFill="1" applyBorder="1" applyAlignment="1" applyProtection="1">
      <alignment horizontal="center" vertical="center"/>
    </xf>
    <xf numFmtId="44" fontId="5" fillId="10" borderId="49" xfId="1" applyFont="1" applyFill="1" applyBorder="1" applyAlignment="1" applyProtection="1">
      <alignment horizontal="center" vertical="center"/>
    </xf>
    <xf numFmtId="44" fontId="5" fillId="10" borderId="65" xfId="1" applyFont="1" applyFill="1" applyBorder="1" applyAlignment="1" applyProtection="1">
      <alignment horizontal="center" vertical="center"/>
    </xf>
    <xf numFmtId="44" fontId="5" fillId="10" borderId="26" xfId="1" applyFont="1" applyFill="1" applyBorder="1" applyAlignment="1" applyProtection="1">
      <alignment horizontal="center" vertical="center"/>
    </xf>
    <xf numFmtId="0" fontId="12" fillId="3" borderId="0" xfId="0" applyFont="1" applyFill="1" applyProtection="1"/>
    <xf numFmtId="14" fontId="5" fillId="10" borderId="49" xfId="0" applyNumberFormat="1" applyFont="1" applyFill="1" applyBorder="1" applyAlignment="1" applyProtection="1">
      <alignment horizontal="center" vertical="center"/>
    </xf>
    <xf numFmtId="14" fontId="5" fillId="10" borderId="32" xfId="0" applyNumberFormat="1" applyFont="1" applyFill="1" applyBorder="1" applyAlignment="1" applyProtection="1">
      <alignment horizontal="center" vertical="center"/>
    </xf>
    <xf numFmtId="0" fontId="6" fillId="10" borderId="50" xfId="1" applyNumberFormat="1" applyFont="1" applyFill="1" applyBorder="1" applyAlignment="1" applyProtection="1">
      <alignment horizontal="center" vertical="center"/>
    </xf>
    <xf numFmtId="0" fontId="6" fillId="10" borderId="35" xfId="1" applyNumberFormat="1" applyFont="1" applyFill="1" applyBorder="1" applyAlignment="1" applyProtection="1">
      <alignment horizontal="center" vertical="center"/>
    </xf>
    <xf numFmtId="9" fontId="4" fillId="3" borderId="0" xfId="2" applyFont="1" applyFill="1" applyBorder="1" applyAlignment="1" applyProtection="1"/>
    <xf numFmtId="9" fontId="4" fillId="3" borderId="0" xfId="2" applyFont="1" applyFill="1" applyBorder="1" applyProtection="1"/>
    <xf numFmtId="0" fontId="10" fillId="3" borderId="0" xfId="0" applyFont="1" applyFill="1" applyBorder="1" applyAlignment="1" applyProtection="1">
      <alignment vertical="top"/>
    </xf>
    <xf numFmtId="0" fontId="13" fillId="3" borderId="0" xfId="0" applyFont="1" applyFill="1" applyProtection="1"/>
    <xf numFmtId="0" fontId="3" fillId="0" borderId="0" xfId="0" applyFont="1" applyProtection="1"/>
    <xf numFmtId="0" fontId="3" fillId="3" borderId="4" xfId="0" applyFont="1" applyFill="1" applyBorder="1" applyProtection="1"/>
    <xf numFmtId="44" fontId="3" fillId="3" borderId="0" xfId="1" applyFont="1" applyFill="1" applyBorder="1" applyProtection="1"/>
    <xf numFmtId="0" fontId="9" fillId="3" borderId="0" xfId="0" applyFont="1" applyFill="1" applyBorder="1" applyProtection="1"/>
    <xf numFmtId="44" fontId="3" fillId="3" borderId="0" xfId="0" applyNumberFormat="1" applyFont="1" applyFill="1" applyProtection="1"/>
    <xf numFmtId="0" fontId="3" fillId="3" borderId="22" xfId="0" applyFont="1" applyFill="1" applyBorder="1" applyProtection="1"/>
    <xf numFmtId="9" fontId="3" fillId="3" borderId="0" xfId="2" applyFont="1" applyFill="1" applyProtection="1"/>
    <xf numFmtId="9" fontId="3" fillId="3" borderId="0" xfId="2" applyFont="1" applyFill="1" applyBorder="1" applyProtection="1"/>
    <xf numFmtId="0" fontId="3" fillId="3" borderId="0" xfId="0" applyFont="1" applyFill="1" applyBorder="1" applyAlignment="1" applyProtection="1"/>
    <xf numFmtId="44" fontId="14" fillId="3" borderId="0" xfId="1" applyFont="1" applyFill="1" applyBorder="1" applyProtection="1"/>
    <xf numFmtId="44" fontId="3" fillId="3" borderId="0" xfId="0" applyNumberFormat="1" applyFont="1" applyFill="1" applyBorder="1" applyProtection="1"/>
    <xf numFmtId="44" fontId="3" fillId="3" borderId="0" xfId="1" applyFont="1" applyFill="1" applyProtection="1"/>
    <xf numFmtId="44" fontId="15" fillId="3" borderId="0" xfId="1" applyFont="1" applyFill="1" applyBorder="1" applyAlignment="1" applyProtection="1">
      <alignment vertical="center"/>
    </xf>
    <xf numFmtId="0" fontId="0" fillId="0" borderId="0" xfId="0" applyFont="1" applyProtection="1"/>
    <xf numFmtId="0" fontId="5" fillId="3" borderId="0" xfId="0" applyFont="1" applyFill="1" applyBorder="1" applyAlignment="1" applyProtection="1">
      <alignment vertical="top"/>
    </xf>
    <xf numFmtId="0" fontId="12" fillId="3" borderId="0" xfId="0" applyFont="1" applyFill="1" applyBorder="1" applyAlignment="1" applyProtection="1">
      <alignment vertical="center" wrapText="1"/>
    </xf>
    <xf numFmtId="0" fontId="12" fillId="3" borderId="0" xfId="0" applyFont="1" applyFill="1" applyBorder="1" applyAlignment="1" applyProtection="1">
      <alignment vertical="center"/>
    </xf>
    <xf numFmtId="0" fontId="12" fillId="3" borderId="21" xfId="0" applyFont="1" applyFill="1" applyBorder="1" applyAlignment="1" applyProtection="1">
      <alignment vertical="center"/>
    </xf>
    <xf numFmtId="0" fontId="12" fillId="3" borderId="0" xfId="0" applyFont="1" applyFill="1" applyBorder="1" applyAlignment="1" applyProtection="1">
      <alignment wrapText="1"/>
    </xf>
    <xf numFmtId="9" fontId="4" fillId="3" borderId="71" xfId="2" applyFont="1" applyFill="1" applyBorder="1" applyAlignment="1" applyProtection="1"/>
    <xf numFmtId="9" fontId="4" fillId="3" borderId="71" xfId="2" applyFont="1" applyFill="1" applyBorder="1" applyProtection="1"/>
    <xf numFmtId="44" fontId="16" fillId="3" borderId="71" xfId="0" applyNumberFormat="1" applyFont="1" applyFill="1" applyBorder="1" applyAlignment="1" applyProtection="1">
      <alignment vertical="center"/>
    </xf>
    <xf numFmtId="44" fontId="4" fillId="3" borderId="71" xfId="0" applyNumberFormat="1" applyFont="1" applyFill="1" applyBorder="1" applyAlignment="1" applyProtection="1">
      <alignment vertical="center"/>
    </xf>
    <xf numFmtId="0" fontId="12" fillId="3" borderId="72" xfId="0" applyFont="1" applyFill="1" applyBorder="1" applyAlignment="1" applyProtection="1">
      <alignment vertical="center" wrapText="1"/>
    </xf>
    <xf numFmtId="0" fontId="12" fillId="3" borderId="72" xfId="0" applyFont="1" applyFill="1" applyBorder="1" applyAlignment="1" applyProtection="1">
      <alignment wrapText="1"/>
    </xf>
    <xf numFmtId="0" fontId="5" fillId="3" borderId="71" xfId="0" applyFont="1" applyFill="1" applyBorder="1" applyAlignment="1" applyProtection="1">
      <alignment vertical="top"/>
    </xf>
    <xf numFmtId="0" fontId="12" fillId="3" borderId="72" xfId="0" applyFont="1" applyFill="1" applyBorder="1" applyAlignment="1" applyProtection="1"/>
    <xf numFmtId="0" fontId="12" fillId="3" borderId="73" xfId="0" applyFont="1" applyFill="1" applyBorder="1" applyAlignment="1" applyProtection="1">
      <alignment wrapText="1"/>
    </xf>
    <xf numFmtId="0" fontId="12" fillId="3" borderId="5" xfId="0" applyFont="1" applyFill="1" applyBorder="1" applyAlignment="1" applyProtection="1">
      <alignment wrapText="1"/>
    </xf>
    <xf numFmtId="0" fontId="0" fillId="3" borderId="4" xfId="0" applyFont="1" applyFill="1" applyBorder="1" applyProtection="1"/>
    <xf numFmtId="164" fontId="4" fillId="3" borderId="0" xfId="0" applyNumberFormat="1" applyFont="1" applyFill="1" applyBorder="1" applyAlignment="1" applyProtection="1">
      <alignment vertical="center"/>
    </xf>
    <xf numFmtId="164" fontId="4" fillId="3" borderId="0" xfId="1" applyNumberFormat="1" applyFont="1" applyFill="1" applyAlignment="1" applyProtection="1">
      <alignment vertical="center"/>
    </xf>
    <xf numFmtId="44" fontId="4" fillId="3" borderId="0" xfId="1" applyFont="1" applyFill="1" applyBorder="1" applyAlignment="1" applyProtection="1">
      <alignment vertical="center"/>
    </xf>
    <xf numFmtId="0" fontId="10" fillId="3" borderId="0" xfId="0" applyFont="1" applyFill="1" applyBorder="1" applyAlignment="1" applyProtection="1">
      <alignment horizontal="left" vertical="top" wrapText="1"/>
    </xf>
    <xf numFmtId="44" fontId="4" fillId="3" borderId="0" xfId="1" applyFont="1" applyFill="1" applyBorder="1" applyAlignment="1" applyProtection="1">
      <alignment horizontal="center" vertical="center"/>
    </xf>
    <xf numFmtId="0" fontId="10" fillId="3" borderId="0" xfId="1" applyNumberFormat="1" applyFont="1" applyFill="1" applyBorder="1" applyAlignment="1" applyProtection="1">
      <alignment horizontal="left" vertical="top" wrapText="1"/>
    </xf>
    <xf numFmtId="0" fontId="0" fillId="2" borderId="1" xfId="0" applyFont="1" applyFill="1" applyBorder="1" applyProtection="1"/>
    <xf numFmtId="0" fontId="0" fillId="2" borderId="2" xfId="0" applyFont="1" applyFill="1" applyBorder="1" applyProtection="1"/>
    <xf numFmtId="0" fontId="0" fillId="2" borderId="3" xfId="0" applyFont="1" applyFill="1" applyBorder="1" applyProtection="1"/>
    <xf numFmtId="0" fontId="0" fillId="2" borderId="4" xfId="0" applyFont="1" applyFill="1" applyBorder="1" applyProtection="1"/>
    <xf numFmtId="0" fontId="0" fillId="2" borderId="0" xfId="0" applyFont="1" applyFill="1" applyBorder="1" applyProtection="1"/>
    <xf numFmtId="0" fontId="0" fillId="2" borderId="5" xfId="0" applyFont="1" applyFill="1" applyBorder="1" applyProtection="1"/>
    <xf numFmtId="0" fontId="0" fillId="3" borderId="0" xfId="0" applyFont="1" applyFill="1" applyBorder="1" applyAlignment="1" applyProtection="1"/>
    <xf numFmtId="0" fontId="0" fillId="3" borderId="5" xfId="0" applyFont="1" applyFill="1" applyBorder="1" applyProtection="1"/>
    <xf numFmtId="0" fontId="0" fillId="3" borderId="21" xfId="0" applyFont="1" applyFill="1" applyBorder="1" applyProtection="1"/>
    <xf numFmtId="0" fontId="0" fillId="3" borderId="26" xfId="0" applyFont="1" applyFill="1" applyBorder="1" applyAlignment="1" applyProtection="1">
      <alignment vertical="center"/>
    </xf>
    <xf numFmtId="0" fontId="0" fillId="3" borderId="31" xfId="0" applyFont="1" applyFill="1" applyBorder="1" applyAlignment="1" applyProtection="1">
      <alignment vertical="center"/>
    </xf>
    <xf numFmtId="0" fontId="0" fillId="3" borderId="6" xfId="0" applyFont="1" applyFill="1" applyBorder="1" applyProtection="1"/>
    <xf numFmtId="0" fontId="0" fillId="3" borderId="7" xfId="0" applyFont="1" applyFill="1" applyBorder="1" applyProtection="1"/>
    <xf numFmtId="0" fontId="0" fillId="3" borderId="8" xfId="0" applyFont="1" applyFill="1" applyBorder="1" applyProtection="1"/>
    <xf numFmtId="0" fontId="0" fillId="3" borderId="43" xfId="0" applyFont="1" applyFill="1" applyBorder="1" applyAlignment="1" applyProtection="1"/>
    <xf numFmtId="0" fontId="0" fillId="3" borderId="5" xfId="0" applyFont="1" applyFill="1" applyBorder="1" applyAlignment="1" applyProtection="1"/>
    <xf numFmtId="0" fontId="0" fillId="3" borderId="43" xfId="0" applyFont="1" applyFill="1" applyBorder="1" applyProtection="1"/>
    <xf numFmtId="0" fontId="0" fillId="3" borderId="11" xfId="0" applyFont="1" applyFill="1" applyBorder="1" applyProtection="1"/>
    <xf numFmtId="0" fontId="0" fillId="3" borderId="9" xfId="0" applyFont="1" applyFill="1" applyBorder="1" applyProtection="1"/>
    <xf numFmtId="0" fontId="0" fillId="3" borderId="10" xfId="0" applyFont="1" applyFill="1" applyBorder="1" applyProtection="1"/>
    <xf numFmtId="0" fontId="0" fillId="3" borderId="26" xfId="0" applyFont="1" applyFill="1" applyBorder="1" applyProtection="1"/>
    <xf numFmtId="0" fontId="0" fillId="3" borderId="34" xfId="0" applyFont="1" applyFill="1" applyBorder="1" applyProtection="1"/>
    <xf numFmtId="0" fontId="0" fillId="3" borderId="33" xfId="0" applyFont="1" applyFill="1" applyBorder="1" applyProtection="1"/>
    <xf numFmtId="0" fontId="0" fillId="10" borderId="49" xfId="0" applyFont="1" applyFill="1" applyBorder="1" applyAlignment="1" applyProtection="1">
      <alignment horizontal="center" vertical="center"/>
    </xf>
    <xf numFmtId="0" fontId="0" fillId="10" borderId="45" xfId="0" applyFont="1" applyFill="1" applyBorder="1" applyAlignment="1" applyProtection="1">
      <alignment horizontal="center" vertical="center"/>
    </xf>
    <xf numFmtId="0" fontId="0" fillId="0" borderId="33" xfId="0" applyFont="1" applyBorder="1" applyProtection="1"/>
    <xf numFmtId="0" fontId="0" fillId="3" borderId="62" xfId="0" applyFont="1" applyFill="1" applyBorder="1" applyProtection="1"/>
    <xf numFmtId="0" fontId="0" fillId="3" borderId="0" xfId="0" applyFont="1" applyFill="1" applyAlignment="1" applyProtection="1"/>
    <xf numFmtId="0" fontId="0" fillId="3" borderId="33" xfId="0" applyFont="1" applyFill="1" applyBorder="1" applyProtection="1">
      <protection locked="0"/>
    </xf>
    <xf numFmtId="0" fontId="0" fillId="3" borderId="0" xfId="0" applyFont="1" applyFill="1" applyBorder="1" applyProtection="1">
      <protection locked="0"/>
    </xf>
    <xf numFmtId="0" fontId="0" fillId="3" borderId="0" xfId="0" applyFont="1" applyFill="1" applyAlignment="1" applyProtection="1">
      <alignment horizontal="center"/>
    </xf>
    <xf numFmtId="0" fontId="0" fillId="3" borderId="0" xfId="0" applyFont="1" applyFill="1" applyBorder="1" applyAlignment="1" applyProtection="1">
      <alignment horizontal="center"/>
    </xf>
    <xf numFmtId="0" fontId="0" fillId="3" borderId="33" xfId="0" applyFont="1" applyFill="1" applyBorder="1" applyAlignment="1" applyProtection="1">
      <alignment horizontal="center"/>
    </xf>
    <xf numFmtId="0" fontId="0" fillId="10" borderId="32" xfId="0" applyFont="1" applyFill="1" applyBorder="1" applyAlignment="1" applyProtection="1">
      <alignment horizontal="center" vertical="center"/>
    </xf>
    <xf numFmtId="0" fontId="0" fillId="3" borderId="46" xfId="0" applyFont="1" applyFill="1" applyBorder="1" applyProtection="1">
      <protection locked="0"/>
    </xf>
    <xf numFmtId="0" fontId="0" fillId="3" borderId="35" xfId="0" applyFont="1" applyFill="1" applyBorder="1" applyAlignment="1" applyProtection="1">
      <alignment horizontal="center"/>
    </xf>
    <xf numFmtId="0" fontId="0" fillId="3" borderId="45" xfId="0" applyFont="1" applyFill="1" applyBorder="1" applyProtection="1"/>
    <xf numFmtId="0" fontId="0" fillId="3" borderId="32" xfId="0" applyFont="1" applyFill="1" applyBorder="1" applyProtection="1"/>
    <xf numFmtId="0" fontId="0" fillId="3" borderId="22" xfId="0" applyFont="1" applyFill="1" applyBorder="1" applyAlignment="1" applyProtection="1">
      <alignment horizontal="left"/>
    </xf>
    <xf numFmtId="0" fontId="0" fillId="3" borderId="0" xfId="0" applyFont="1" applyFill="1" applyBorder="1" applyAlignment="1" applyProtection="1">
      <alignment horizontal="left"/>
    </xf>
    <xf numFmtId="0" fontId="0" fillId="3" borderId="4" xfId="0" applyFont="1" applyFill="1" applyBorder="1" applyAlignment="1" applyProtection="1">
      <alignment horizontal="left"/>
    </xf>
    <xf numFmtId="0" fontId="0" fillId="3" borderId="6" xfId="0" applyFont="1" applyFill="1" applyBorder="1" applyAlignment="1" applyProtection="1">
      <alignment vertical="center"/>
    </xf>
    <xf numFmtId="0" fontId="0" fillId="3" borderId="48"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59"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7" xfId="0" applyFont="1" applyFill="1" applyBorder="1" applyAlignment="1" applyProtection="1">
      <alignment vertical="center"/>
    </xf>
    <xf numFmtId="0" fontId="0" fillId="3" borderId="41" xfId="0" applyFont="1" applyFill="1" applyBorder="1" applyAlignment="1" applyProtection="1">
      <alignment vertical="center"/>
    </xf>
    <xf numFmtId="0" fontId="0" fillId="3" borderId="8" xfId="0" applyFont="1" applyFill="1" applyBorder="1" applyAlignment="1" applyProtection="1">
      <alignment vertical="center"/>
    </xf>
    <xf numFmtId="0" fontId="0" fillId="3" borderId="71" xfId="0" applyFont="1" applyFill="1" applyBorder="1" applyProtection="1"/>
    <xf numFmtId="0" fontId="0" fillId="0" borderId="71" xfId="0" applyFont="1" applyBorder="1" applyProtection="1"/>
    <xf numFmtId="0" fontId="0" fillId="3" borderId="44" xfId="0" applyFont="1" applyFill="1" applyBorder="1" applyProtection="1"/>
    <xf numFmtId="0" fontId="7" fillId="3" borderId="4"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0" fillId="0" borderId="0" xfId="0" applyFont="1" applyAlignment="1" applyProtection="1">
      <alignment vertical="center"/>
    </xf>
    <xf numFmtId="0" fontId="19" fillId="3" borderId="0" xfId="0" applyFont="1" applyFill="1" applyProtection="1"/>
    <xf numFmtId="0" fontId="19" fillId="3" borderId="4" xfId="0" applyFont="1" applyFill="1" applyBorder="1" applyProtection="1"/>
    <xf numFmtId="0" fontId="11" fillId="3" borderId="71"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74" xfId="0"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74" xfId="0" applyFont="1" applyFill="1" applyBorder="1" applyAlignment="1" applyProtection="1">
      <alignment horizontal="center" vertical="center"/>
    </xf>
    <xf numFmtId="0" fontId="12" fillId="3" borderId="71"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164" fontId="4" fillId="6" borderId="56" xfId="1" applyNumberFormat="1" applyFont="1" applyFill="1" applyBorder="1" applyAlignment="1" applyProtection="1">
      <alignment horizontal="center" vertical="center"/>
    </xf>
    <xf numFmtId="164" fontId="4" fillId="6" borderId="52" xfId="1" applyNumberFormat="1" applyFont="1" applyFill="1" applyBorder="1" applyAlignment="1" applyProtection="1">
      <alignment horizontal="center" vertical="center"/>
    </xf>
    <xf numFmtId="164" fontId="4" fillId="6" borderId="53" xfId="1" applyNumberFormat="1" applyFont="1" applyFill="1" applyBorder="1" applyAlignment="1" applyProtection="1">
      <alignment horizontal="center" vertical="center"/>
    </xf>
    <xf numFmtId="164" fontId="4" fillId="6" borderId="57" xfId="1" applyNumberFormat="1" applyFont="1" applyFill="1" applyBorder="1" applyAlignment="1" applyProtection="1">
      <alignment horizontal="center" vertical="center"/>
    </xf>
    <xf numFmtId="164" fontId="4" fillId="6" borderId="58" xfId="1" applyNumberFormat="1" applyFont="1" applyFill="1" applyBorder="1" applyAlignment="1" applyProtection="1">
      <alignment horizontal="center" vertical="center"/>
    </xf>
    <xf numFmtId="164" fontId="4" fillId="6" borderId="54" xfId="1" applyNumberFormat="1" applyFont="1" applyFill="1" applyBorder="1" applyAlignment="1" applyProtection="1">
      <alignment horizontal="center" vertical="center"/>
    </xf>
    <xf numFmtId="164" fontId="4" fillId="6" borderId="69" xfId="1" applyNumberFormat="1" applyFont="1" applyFill="1" applyBorder="1" applyAlignment="1" applyProtection="1">
      <alignment horizontal="center" vertical="center"/>
    </xf>
    <xf numFmtId="164" fontId="4" fillId="6" borderId="75" xfId="1" applyNumberFormat="1" applyFont="1" applyFill="1" applyBorder="1" applyAlignment="1" applyProtection="1">
      <alignment horizontal="center" vertical="center"/>
    </xf>
    <xf numFmtId="164" fontId="4" fillId="6" borderId="70" xfId="1" applyNumberFormat="1" applyFont="1" applyFill="1" applyBorder="1" applyAlignment="1" applyProtection="1">
      <alignment horizontal="center" vertical="center"/>
    </xf>
    <xf numFmtId="164" fontId="4" fillId="6" borderId="56" xfId="0" applyNumberFormat="1" applyFont="1" applyFill="1" applyBorder="1" applyAlignment="1" applyProtection="1">
      <alignment horizontal="center" vertical="center"/>
    </xf>
    <xf numFmtId="164" fontId="4" fillId="6" borderId="53" xfId="0" applyNumberFormat="1" applyFont="1" applyFill="1" applyBorder="1" applyAlignment="1" applyProtection="1">
      <alignment horizontal="center" vertical="center"/>
    </xf>
    <xf numFmtId="164" fontId="4" fillId="6" borderId="57" xfId="0" applyNumberFormat="1" applyFont="1" applyFill="1" applyBorder="1" applyAlignment="1" applyProtection="1">
      <alignment horizontal="center" vertical="center"/>
    </xf>
    <xf numFmtId="164" fontId="4" fillId="6" borderId="54" xfId="0" applyNumberFormat="1" applyFont="1" applyFill="1" applyBorder="1" applyAlignment="1" applyProtection="1">
      <alignment horizontal="center" vertical="center"/>
    </xf>
    <xf numFmtId="164" fontId="4" fillId="6" borderId="69" xfId="0" applyNumberFormat="1" applyFont="1" applyFill="1" applyBorder="1" applyAlignment="1" applyProtection="1">
      <alignment horizontal="center" vertical="center"/>
    </xf>
    <xf numFmtId="164" fontId="4" fillId="6" borderId="70" xfId="0" applyNumberFormat="1" applyFont="1" applyFill="1" applyBorder="1" applyAlignment="1" applyProtection="1">
      <alignment horizontal="center" vertical="center"/>
    </xf>
    <xf numFmtId="0" fontId="18" fillId="7" borderId="15"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8" fillId="7" borderId="17"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xf>
    <xf numFmtId="0" fontId="18" fillId="7" borderId="19"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7" fillId="3" borderId="23" xfId="0" applyFont="1" applyFill="1" applyBorder="1" applyAlignment="1" applyProtection="1">
      <alignment horizontal="center"/>
    </xf>
    <xf numFmtId="0" fontId="7" fillId="3" borderId="24" xfId="0" applyFont="1" applyFill="1" applyBorder="1" applyAlignment="1" applyProtection="1">
      <alignment horizontal="center"/>
    </xf>
    <xf numFmtId="0" fontId="7" fillId="3" borderId="25"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4"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1"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2" fillId="3" borderId="0"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28" xfId="0" applyFont="1" applyFill="1" applyBorder="1" applyAlignment="1" applyProtection="1">
      <alignment horizontal="center"/>
    </xf>
    <xf numFmtId="0" fontId="7" fillId="3" borderId="29" xfId="0" applyFont="1" applyFill="1" applyBorder="1" applyAlignment="1" applyProtection="1">
      <alignment horizontal="center"/>
    </xf>
    <xf numFmtId="0" fontId="0" fillId="3" borderId="4"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3" borderId="27" xfId="0" applyFont="1" applyFill="1" applyBorder="1" applyAlignment="1" applyProtection="1">
      <alignment horizontal="center" vertical="center" wrapText="1"/>
    </xf>
    <xf numFmtId="0" fontId="0" fillId="3" borderId="28" xfId="0" applyFont="1" applyFill="1" applyBorder="1" applyAlignment="1" applyProtection="1">
      <alignment horizontal="center" vertical="center" wrapText="1"/>
    </xf>
    <xf numFmtId="0" fontId="0"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xf>
    <xf numFmtId="0" fontId="2" fillId="3" borderId="26" xfId="0" applyFont="1" applyFill="1" applyBorder="1" applyAlignment="1" applyProtection="1">
      <alignment horizont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8" fillId="9" borderId="0" xfId="0" applyFont="1" applyFill="1" applyBorder="1" applyAlignment="1" applyProtection="1">
      <alignment horizontal="left" vertical="center" wrapText="1"/>
    </xf>
    <xf numFmtId="0" fontId="10" fillId="3" borderId="0" xfId="0" applyNumberFormat="1"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1" fillId="3" borderId="72" xfId="0" applyFont="1" applyFill="1" applyBorder="1" applyAlignment="1" applyProtection="1">
      <alignment horizontal="center" vertical="center" wrapText="1"/>
    </xf>
    <xf numFmtId="0" fontId="0" fillId="3" borderId="4" xfId="0" applyFont="1" applyFill="1" applyBorder="1" applyAlignment="1" applyProtection="1">
      <alignment horizontal="center"/>
    </xf>
    <xf numFmtId="0" fontId="0" fillId="3" borderId="0" xfId="0" applyFont="1" applyFill="1" applyBorder="1" applyAlignment="1" applyProtection="1">
      <alignment horizontal="center"/>
    </xf>
    <xf numFmtId="0" fontId="7" fillId="3" borderId="40" xfId="0" applyFont="1" applyFill="1" applyBorder="1" applyAlignment="1" applyProtection="1">
      <alignment horizontal="center"/>
    </xf>
    <xf numFmtId="0" fontId="7" fillId="3" borderId="37" xfId="0" applyFont="1" applyFill="1" applyBorder="1" applyAlignment="1" applyProtection="1">
      <alignment horizontal="center"/>
    </xf>
    <xf numFmtId="0" fontId="0" fillId="3" borderId="0" xfId="0" applyFont="1" applyFill="1" applyAlignment="1" applyProtection="1">
      <alignment horizontal="center"/>
    </xf>
    <xf numFmtId="0" fontId="11" fillId="3" borderId="47" xfId="0" applyFont="1" applyFill="1" applyBorder="1" applyAlignment="1" applyProtection="1">
      <alignment horizontal="center" wrapText="1"/>
    </xf>
    <xf numFmtId="0" fontId="7" fillId="3" borderId="36" xfId="0" applyFont="1" applyFill="1" applyBorder="1" applyAlignment="1" applyProtection="1">
      <alignment horizontal="center"/>
    </xf>
    <xf numFmtId="0" fontId="0" fillId="3" borderId="22" xfId="0" applyFont="1" applyFill="1" applyBorder="1" applyAlignment="1" applyProtection="1">
      <alignment horizontal="center" wrapText="1"/>
    </xf>
    <xf numFmtId="0" fontId="0" fillId="3" borderId="0" xfId="0" applyFont="1" applyFill="1" applyBorder="1" applyAlignment="1" applyProtection="1">
      <alignment horizontal="center" wrapText="1"/>
    </xf>
    <xf numFmtId="0" fontId="0" fillId="3" borderId="38" xfId="0" applyFont="1" applyFill="1" applyBorder="1" applyAlignment="1" applyProtection="1">
      <alignment horizontal="center" wrapText="1"/>
    </xf>
    <xf numFmtId="0" fontId="0" fillId="3" borderId="28" xfId="0" applyFont="1" applyFill="1" applyBorder="1" applyAlignment="1" applyProtection="1">
      <alignment horizontal="center" wrapText="1"/>
    </xf>
    <xf numFmtId="0" fontId="12" fillId="3" borderId="34" xfId="0" applyFont="1" applyFill="1" applyBorder="1" applyAlignment="1" applyProtection="1">
      <alignment horizontal="center"/>
    </xf>
    <xf numFmtId="0" fontId="12" fillId="3" borderId="0" xfId="0" applyFont="1" applyFill="1" applyAlignment="1" applyProtection="1">
      <alignment horizontal="center"/>
    </xf>
    <xf numFmtId="0" fontId="12" fillId="3" borderId="5" xfId="0" applyFont="1" applyFill="1" applyBorder="1" applyAlignment="1" applyProtection="1">
      <alignment horizontal="center"/>
    </xf>
    <xf numFmtId="0" fontId="17" fillId="6" borderId="56" xfId="0" applyFont="1" applyFill="1" applyBorder="1" applyAlignment="1" applyProtection="1">
      <alignment horizontal="center" vertical="center" wrapText="1"/>
    </xf>
    <xf numFmtId="0" fontId="2" fillId="6" borderId="52"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43"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2" fillId="6" borderId="58"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wrapText="1"/>
    </xf>
    <xf numFmtId="44" fontId="4" fillId="6" borderId="56" xfId="1" applyFont="1" applyFill="1" applyBorder="1" applyAlignment="1" applyProtection="1">
      <alignment horizontal="center" vertical="center"/>
    </xf>
    <xf numFmtId="44" fontId="4" fillId="6" borderId="52" xfId="1" applyFont="1" applyFill="1" applyBorder="1" applyAlignment="1" applyProtection="1">
      <alignment horizontal="center" vertical="center"/>
    </xf>
    <xf numFmtId="44" fontId="4" fillId="6" borderId="53" xfId="1" applyFont="1" applyFill="1" applyBorder="1" applyAlignment="1" applyProtection="1">
      <alignment horizontal="center" vertical="center"/>
    </xf>
    <xf numFmtId="44" fontId="4" fillId="6" borderId="55" xfId="1" applyFont="1" applyFill="1" applyBorder="1" applyAlignment="1" applyProtection="1">
      <alignment horizontal="center" vertical="center"/>
    </xf>
    <xf numFmtId="44" fontId="4" fillId="6" borderId="0" xfId="1" applyFont="1" applyFill="1" applyBorder="1" applyAlignment="1" applyProtection="1">
      <alignment horizontal="center" vertical="center"/>
    </xf>
    <xf numFmtId="44" fontId="4" fillId="6" borderId="43" xfId="1" applyFont="1" applyFill="1" applyBorder="1" applyAlignment="1" applyProtection="1">
      <alignment horizontal="center" vertical="center"/>
    </xf>
    <xf numFmtId="44" fontId="4" fillId="6" borderId="57" xfId="1" applyFont="1" applyFill="1" applyBorder="1" applyAlignment="1" applyProtection="1">
      <alignment horizontal="center" vertical="center"/>
    </xf>
    <xf numFmtId="44" fontId="4" fillId="6" borderId="58" xfId="1" applyFont="1" applyFill="1" applyBorder="1" applyAlignment="1" applyProtection="1">
      <alignment horizontal="center" vertical="center"/>
    </xf>
    <xf numFmtId="44" fontId="4" fillId="6" borderId="54" xfId="1" applyFont="1" applyFill="1" applyBorder="1" applyAlignment="1" applyProtection="1">
      <alignment horizontal="center" vertical="center"/>
    </xf>
    <xf numFmtId="0" fontId="10" fillId="3" borderId="34" xfId="0" applyFont="1" applyFill="1" applyBorder="1" applyAlignment="1" applyProtection="1">
      <alignment horizontal="left" vertical="center" wrapText="1"/>
    </xf>
    <xf numFmtId="0" fontId="5" fillId="3" borderId="34" xfId="0" applyFont="1" applyFill="1" applyBorder="1" applyAlignment="1" applyProtection="1">
      <alignment horizontal="left" vertical="center" wrapText="1"/>
    </xf>
    <xf numFmtId="0" fontId="3" fillId="3" borderId="0" xfId="0" applyFont="1" applyFill="1" applyBorder="1" applyAlignment="1" applyProtection="1">
      <alignment horizontal="center"/>
    </xf>
    <xf numFmtId="44" fontId="4" fillId="3" borderId="0" xfId="1" applyFont="1" applyFill="1" applyBorder="1" applyAlignment="1" applyProtection="1">
      <alignment horizontal="center" vertical="center"/>
    </xf>
    <xf numFmtId="0" fontId="2" fillId="3" borderId="0" xfId="0" applyFont="1" applyFill="1" applyBorder="1" applyAlignment="1" applyProtection="1">
      <alignment horizontal="center" wrapText="1"/>
    </xf>
    <xf numFmtId="0" fontId="5" fillId="4" borderId="63" xfId="1" applyNumberFormat="1" applyFont="1" applyFill="1" applyBorder="1" applyAlignment="1" applyProtection="1">
      <alignment horizontal="center" vertical="center"/>
      <protection locked="0"/>
    </xf>
    <xf numFmtId="0" fontId="5" fillId="4" borderId="61" xfId="1" applyNumberFormat="1" applyFont="1" applyFill="1" applyBorder="1" applyAlignment="1" applyProtection="1">
      <alignment horizontal="center" vertical="center"/>
      <protection locked="0"/>
    </xf>
    <xf numFmtId="0" fontId="5" fillId="4" borderId="64" xfId="1" applyNumberFormat="1" applyFont="1" applyFill="1" applyBorder="1" applyAlignment="1" applyProtection="1">
      <alignment horizontal="center" vertical="center"/>
      <protection locked="0"/>
    </xf>
    <xf numFmtId="44" fontId="5" fillId="5" borderId="0" xfId="1" applyFont="1" applyFill="1" applyBorder="1" applyAlignment="1" applyProtection="1">
      <alignment horizontal="center" vertical="center"/>
    </xf>
    <xf numFmtId="44" fontId="5" fillId="6" borderId="42" xfId="1" applyFont="1" applyFill="1" applyBorder="1" applyAlignment="1" applyProtection="1">
      <alignment horizontal="center" vertical="center"/>
    </xf>
    <xf numFmtId="44" fontId="5" fillId="6" borderId="0" xfId="1" applyFont="1" applyFill="1" applyBorder="1" applyAlignment="1" applyProtection="1">
      <alignment horizontal="center" vertical="center"/>
    </xf>
    <xf numFmtId="0" fontId="10" fillId="3" borderId="22" xfId="0" applyFont="1" applyFill="1" applyBorder="1" applyAlignment="1" applyProtection="1">
      <alignment horizontal="left" vertical="top" wrapText="1"/>
    </xf>
    <xf numFmtId="0" fontId="13" fillId="3" borderId="22"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38" xfId="0" applyFont="1" applyFill="1" applyBorder="1" applyAlignment="1" applyProtection="1">
      <alignment horizontal="left" vertical="top" wrapText="1"/>
    </xf>
    <xf numFmtId="0" fontId="13" fillId="3" borderId="28" xfId="0" applyFont="1" applyFill="1" applyBorder="1" applyAlignment="1" applyProtection="1">
      <alignment horizontal="left" vertical="top" wrapText="1"/>
    </xf>
    <xf numFmtId="0" fontId="0" fillId="3" borderId="22" xfId="0" applyFont="1" applyFill="1" applyBorder="1" applyAlignment="1" applyProtection="1">
      <alignment horizontal="center" vertical="center" wrapText="1"/>
    </xf>
    <xf numFmtId="0" fontId="0" fillId="3" borderId="21" xfId="0" applyFont="1" applyFill="1" applyBorder="1" applyAlignment="1" applyProtection="1">
      <alignment horizontal="center" vertical="center" wrapText="1"/>
    </xf>
    <xf numFmtId="0" fontId="0" fillId="3" borderId="38" xfId="0" applyFont="1" applyFill="1" applyBorder="1" applyAlignment="1" applyProtection="1">
      <alignment horizontal="center" vertical="center" wrapText="1"/>
    </xf>
    <xf numFmtId="0" fontId="0" fillId="3" borderId="39" xfId="0" applyFont="1" applyFill="1" applyBorder="1" applyAlignment="1" applyProtection="1">
      <alignment horizontal="center" vertical="center" wrapText="1"/>
    </xf>
    <xf numFmtId="44" fontId="0" fillId="5" borderId="0" xfId="1" applyFont="1" applyFill="1" applyAlignment="1" applyProtection="1">
      <alignment horizontal="center" vertical="center"/>
    </xf>
    <xf numFmtId="44" fontId="4" fillId="8" borderId="45" xfId="1" applyFont="1" applyFill="1" applyBorder="1" applyAlignment="1" applyProtection="1">
      <alignment horizontal="center" vertical="center"/>
    </xf>
    <xf numFmtId="44" fontId="4" fillId="8" borderId="26" xfId="1" applyFont="1" applyFill="1" applyBorder="1" applyAlignment="1" applyProtection="1">
      <alignment horizontal="center" vertical="center"/>
    </xf>
    <xf numFmtId="44" fontId="4" fillId="8" borderId="32" xfId="1" applyFont="1" applyFill="1" applyBorder="1" applyAlignment="1" applyProtection="1">
      <alignment horizontal="center" vertical="center"/>
    </xf>
    <xf numFmtId="44" fontId="4" fillId="8" borderId="36" xfId="1" applyFont="1" applyFill="1" applyBorder="1" applyAlignment="1" applyProtection="1">
      <alignment horizontal="center" vertical="center"/>
    </xf>
    <xf numFmtId="44" fontId="4" fillId="8" borderId="28" xfId="1" applyFont="1" applyFill="1" applyBorder="1" applyAlignment="1" applyProtection="1">
      <alignment horizontal="center" vertical="center"/>
    </xf>
    <xf numFmtId="44" fontId="4" fillId="8" borderId="35" xfId="1" applyFont="1" applyFill="1" applyBorder="1" applyAlignment="1" applyProtection="1">
      <alignment horizontal="center" vertical="center"/>
    </xf>
    <xf numFmtId="0" fontId="11" fillId="3" borderId="34" xfId="0" applyFont="1" applyFill="1" applyBorder="1" applyAlignment="1" applyProtection="1">
      <alignment horizontal="center" wrapText="1"/>
    </xf>
    <xf numFmtId="44" fontId="4" fillId="8" borderId="49" xfId="1" applyFont="1" applyFill="1" applyBorder="1" applyAlignment="1" applyProtection="1">
      <alignment horizontal="center" vertical="center"/>
    </xf>
    <xf numFmtId="44" fontId="4" fillId="8" borderId="50" xfId="1" applyFont="1" applyFill="1" applyBorder="1" applyAlignment="1" applyProtection="1">
      <alignment horizontal="center" vertical="center"/>
    </xf>
    <xf numFmtId="0" fontId="5" fillId="3" borderId="0" xfId="0" applyFont="1" applyFill="1" applyBorder="1" applyAlignment="1" applyProtection="1">
      <alignment horizontal="left" vertical="center" wrapText="1"/>
    </xf>
    <xf numFmtId="0" fontId="11" fillId="3" borderId="33" xfId="0" applyFont="1" applyFill="1" applyBorder="1" applyAlignment="1" applyProtection="1">
      <alignment horizontal="center" wrapText="1"/>
    </xf>
    <xf numFmtId="0" fontId="10"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4" borderId="51" xfId="0" applyFont="1" applyFill="1" applyBorder="1" applyAlignment="1" applyProtection="1">
      <alignment horizontal="center"/>
      <protection locked="0"/>
    </xf>
    <xf numFmtId="0" fontId="5" fillId="4" borderId="76" xfId="0" applyFont="1" applyFill="1" applyBorder="1" applyAlignment="1" applyProtection="1">
      <alignment horizontal="center"/>
      <protection locked="0"/>
    </xf>
    <xf numFmtId="0" fontId="5" fillId="4" borderId="77" xfId="0" applyFont="1" applyFill="1" applyBorder="1" applyAlignment="1" applyProtection="1">
      <alignment horizontal="center"/>
      <protection locked="0"/>
    </xf>
    <xf numFmtId="0" fontId="13" fillId="3" borderId="22" xfId="0" applyFont="1" applyFill="1" applyBorder="1" applyAlignment="1" applyProtection="1">
      <alignment horizontal="left" wrapText="1"/>
    </xf>
    <xf numFmtId="0" fontId="13" fillId="3" borderId="0" xfId="0" applyFont="1" applyFill="1" applyBorder="1" applyAlignment="1" applyProtection="1">
      <alignment horizontal="left" wrapText="1"/>
    </xf>
    <xf numFmtId="0" fontId="5" fillId="4" borderId="63"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protection locked="0"/>
    </xf>
    <xf numFmtId="0" fontId="5" fillId="4" borderId="64"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xf>
    <xf numFmtId="0" fontId="12" fillId="3" borderId="33" xfId="0" applyFont="1" applyFill="1" applyBorder="1" applyAlignment="1" applyProtection="1">
      <alignment horizontal="center"/>
    </xf>
    <xf numFmtId="0" fontId="7" fillId="3" borderId="35" xfId="0" applyFont="1" applyFill="1" applyBorder="1" applyAlignment="1" applyProtection="1">
      <alignment horizontal="center"/>
    </xf>
    <xf numFmtId="0" fontId="10" fillId="3" borderId="4" xfId="0" applyFont="1" applyFill="1" applyBorder="1" applyAlignment="1" applyProtection="1">
      <alignment horizontal="left" vertical="top" wrapText="1"/>
    </xf>
    <xf numFmtId="44" fontId="5" fillId="4" borderId="63" xfId="1" applyFont="1" applyFill="1" applyBorder="1" applyAlignment="1" applyProtection="1">
      <alignment horizontal="center" vertical="center"/>
      <protection locked="0"/>
    </xf>
    <xf numFmtId="44" fontId="5" fillId="4" borderId="61" xfId="1" applyFont="1" applyFill="1" applyBorder="1" applyAlignment="1" applyProtection="1">
      <alignment horizontal="center" vertical="center"/>
      <protection locked="0"/>
    </xf>
    <xf numFmtId="44" fontId="5" fillId="4" borderId="64" xfId="1" applyFont="1" applyFill="1" applyBorder="1" applyAlignment="1" applyProtection="1">
      <alignment horizontal="center" vertical="center"/>
      <protection locked="0"/>
    </xf>
    <xf numFmtId="0" fontId="5" fillId="4" borderId="60" xfId="1" applyNumberFormat="1" applyFont="1" applyFill="1" applyBorder="1" applyAlignment="1" applyProtection="1">
      <alignment horizontal="center" vertical="center"/>
      <protection locked="0"/>
    </xf>
    <xf numFmtId="0" fontId="12" fillId="3" borderId="30" xfId="0" applyFont="1" applyFill="1" applyBorder="1" applyAlignment="1" applyProtection="1">
      <alignment horizontal="center"/>
    </xf>
    <xf numFmtId="0" fontId="12" fillId="3" borderId="26" xfId="0" applyFont="1" applyFill="1" applyBorder="1" applyAlignment="1" applyProtection="1">
      <alignment horizontal="center"/>
    </xf>
    <xf numFmtId="0" fontId="12" fillId="3" borderId="31" xfId="0" applyFont="1" applyFill="1" applyBorder="1" applyAlignment="1" applyProtection="1">
      <alignment horizontal="center"/>
    </xf>
    <xf numFmtId="0" fontId="11" fillId="3" borderId="26"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xf>
    <xf numFmtId="0" fontId="12" fillId="3" borderId="72" xfId="0" applyFont="1" applyFill="1" applyBorder="1" applyAlignment="1" applyProtection="1">
      <alignment horizontal="center" vertical="center" wrapText="1"/>
    </xf>
    <xf numFmtId="0" fontId="12" fillId="3" borderId="78"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79"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xf>
    <xf numFmtId="0" fontId="12" fillId="3" borderId="80" xfId="0"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5">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8" lockText="1" noThreeD="1"/>
</file>

<file path=xl/ctrlProps/ctrlProp10.xml><?xml version="1.0" encoding="utf-8"?>
<formControlPr xmlns="http://schemas.microsoft.com/office/spreadsheetml/2009/9/main" objectType="CheckBox" fmlaLink="$R$31" lockText="1" noThreeD="1"/>
</file>

<file path=xl/ctrlProps/ctrlProp2.xml><?xml version="1.0" encoding="utf-8"?>
<formControlPr xmlns="http://schemas.microsoft.com/office/spreadsheetml/2009/9/main" objectType="CheckBox" fmlaLink="$R$11" lockText="1" noThreeD="1"/>
</file>

<file path=xl/ctrlProps/ctrlProp3.xml><?xml version="1.0" encoding="utf-8"?>
<formControlPr xmlns="http://schemas.microsoft.com/office/spreadsheetml/2009/9/main" objectType="CheckBox" fmlaLink="$R$12" lockText="1" noThreeD="1"/>
</file>

<file path=xl/ctrlProps/ctrlProp4.xml><?xml version="1.0" encoding="utf-8"?>
<formControlPr xmlns="http://schemas.microsoft.com/office/spreadsheetml/2009/9/main" objectType="CheckBox" fmlaLink="$R$13" lockText="1" noThreeD="1"/>
</file>

<file path=xl/ctrlProps/ctrlProp5.xml><?xml version="1.0" encoding="utf-8"?>
<formControlPr xmlns="http://schemas.microsoft.com/office/spreadsheetml/2009/9/main" objectType="CheckBox" fmlaLink="$R$17" lockText="1" noThreeD="1"/>
</file>

<file path=xl/ctrlProps/ctrlProp6.xml><?xml version="1.0" encoding="utf-8"?>
<formControlPr xmlns="http://schemas.microsoft.com/office/spreadsheetml/2009/9/main" objectType="CheckBox" fmlaLink="$R$27" lockText="1" noThreeD="1"/>
</file>

<file path=xl/ctrlProps/ctrlProp7.xml><?xml version="1.0" encoding="utf-8"?>
<formControlPr xmlns="http://schemas.microsoft.com/office/spreadsheetml/2009/9/main" objectType="CheckBox" fmlaLink="$R$23" lockText="1" noThreeD="1"/>
</file>

<file path=xl/ctrlProps/ctrlProp8.xml><?xml version="1.0" encoding="utf-8"?>
<formControlPr xmlns="http://schemas.microsoft.com/office/spreadsheetml/2009/9/main" objectType="CheckBox" fmlaLink="$R$28" lockText="1" noThreeD="1"/>
</file>

<file path=xl/ctrlProps/ctrlProp9.xml><?xml version="1.0" encoding="utf-8"?>
<formControlPr xmlns="http://schemas.microsoft.com/office/spreadsheetml/2009/9/main" objectType="CheckBox" fmlaLink="$R$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336550</xdr:colOff>
      <xdr:row>0</xdr:row>
      <xdr:rowOff>139700</xdr:rowOff>
    </xdr:from>
    <xdr:to>
      <xdr:col>8</xdr:col>
      <xdr:colOff>158750</xdr:colOff>
      <xdr:row>3</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46150" y="139700"/>
          <a:ext cx="4343400" cy="4572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US" sz="2000">
              <a:solidFill>
                <a:schemeClr val="bg1"/>
              </a:solidFill>
            </a:rPr>
            <a:t>2021</a:t>
          </a:r>
          <a:r>
            <a:rPr lang="es-US" sz="2000" baseline="0">
              <a:solidFill>
                <a:schemeClr val="bg1"/>
              </a:solidFill>
            </a:rPr>
            <a:t> Herramienta VIPS</a:t>
          </a:r>
        </a:p>
        <a:p>
          <a:endParaRPr lang="es-US" sz="1100"/>
        </a:p>
      </xdr:txBody>
    </xdr:sp>
    <xdr:clientData/>
  </xdr:twoCellAnchor>
  <xdr:twoCellAnchor editAs="oneCell">
    <xdr:from>
      <xdr:col>9</xdr:col>
      <xdr:colOff>1168400</xdr:colOff>
      <xdr:row>0</xdr:row>
      <xdr:rowOff>88901</xdr:rowOff>
    </xdr:from>
    <xdr:to>
      <xdr:col>13</xdr:col>
      <xdr:colOff>170921</xdr:colOff>
      <xdr:row>4</xdr:row>
      <xdr:rowOff>28460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9200" y="88901"/>
          <a:ext cx="2803525" cy="5872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1504950</xdr:colOff>
          <xdr:row>22</xdr:row>
          <xdr:rowOff>0</xdr:rowOff>
        </xdr:from>
        <xdr:to>
          <xdr:col>2</xdr:col>
          <xdr:colOff>0</xdr:colOff>
          <xdr:row>23</xdr:row>
          <xdr:rowOff>0</xdr:rowOff>
        </xdr:to>
        <xdr:sp macro="" textlink="">
          <xdr:nvSpPr>
            <xdr:cNvPr id="1051" name="Check Box 27" descr="BMI less than or equal 27.5"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23</xdr:row>
          <xdr:rowOff>38100</xdr:rowOff>
        </xdr:from>
        <xdr:to>
          <xdr:col>2</xdr:col>
          <xdr:colOff>0</xdr:colOff>
          <xdr:row>24</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18</xdr:row>
          <xdr:rowOff>0</xdr:rowOff>
        </xdr:from>
        <xdr:to>
          <xdr:col>2</xdr:col>
          <xdr:colOff>0</xdr:colOff>
          <xdr:row>18</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20</xdr:row>
          <xdr:rowOff>0</xdr:rowOff>
        </xdr:from>
        <xdr:to>
          <xdr:col>2</xdr:col>
          <xdr:colOff>0</xdr:colOff>
          <xdr:row>20</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26</xdr:row>
          <xdr:rowOff>0</xdr:rowOff>
        </xdr:from>
        <xdr:to>
          <xdr:col>2</xdr:col>
          <xdr:colOff>0</xdr:colOff>
          <xdr:row>26</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1162050</xdr:colOff>
          <xdr:row>18</xdr:row>
          <xdr:rowOff>0</xdr:rowOff>
        </xdr:from>
        <xdr:to>
          <xdr:col>8</xdr:col>
          <xdr:colOff>0</xdr:colOff>
          <xdr:row>18</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1162050</xdr:colOff>
          <xdr:row>22</xdr:row>
          <xdr:rowOff>0</xdr:rowOff>
        </xdr:from>
        <xdr:to>
          <xdr:col>8</xdr:col>
          <xdr:colOff>0</xdr:colOff>
          <xdr:row>23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1162050</xdr:colOff>
          <xdr:row>20</xdr:row>
          <xdr:rowOff>0</xdr:rowOff>
        </xdr:from>
        <xdr:to>
          <xdr:col>8</xdr:col>
          <xdr:colOff>0</xdr:colOff>
          <xdr:row>20</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1162050</xdr:colOff>
          <xdr:row>24</xdr:row>
          <xdr:rowOff>0</xdr:rowOff>
        </xdr:from>
        <xdr:to>
          <xdr:col>8</xdr:col>
          <xdr:colOff>0</xdr:colOff>
          <xdr:row>24</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1162050</xdr:colOff>
          <xdr:row>26</xdr:row>
          <xdr:rowOff>0</xdr:rowOff>
        </xdr:from>
        <xdr:to>
          <xdr:col>8</xdr:col>
          <xdr:colOff>0</xdr:colOff>
          <xdr:row>26</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43</xdr:row>
      <xdr:rowOff>0</xdr:rowOff>
    </xdr:from>
    <xdr:to>
      <xdr:col>7</xdr:col>
      <xdr:colOff>0</xdr:colOff>
      <xdr:row>43</xdr:row>
      <xdr:rowOff>0</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4174067" y="889000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0</xdr:rowOff>
    </xdr:from>
    <xdr:to>
      <xdr:col>7</xdr:col>
      <xdr:colOff>0</xdr:colOff>
      <xdr:row>35</xdr:row>
      <xdr:rowOff>0</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a:off x="4174067" y="680720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39</xdr:row>
      <xdr:rowOff>0</xdr:rowOff>
    </xdr:from>
    <xdr:to>
      <xdr:col>7</xdr:col>
      <xdr:colOff>0</xdr:colOff>
      <xdr:row>39</xdr:row>
      <xdr:rowOff>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a:off x="4174067" y="7831667"/>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35</xdr:row>
      <xdr:rowOff>0</xdr:rowOff>
    </xdr:from>
    <xdr:to>
      <xdr:col>14</xdr:col>
      <xdr:colOff>0</xdr:colOff>
      <xdr:row>35</xdr:row>
      <xdr:rowOff>0</xdr:rowOff>
    </xdr:to>
    <xdr:cxnSp macro="">
      <xdr:nvCxnSpPr>
        <xdr:cNvPr id="22" name="Straight Arrow Connector 21">
          <a:extLst>
            <a:ext uri="{FF2B5EF4-FFF2-40B4-BE49-F238E27FC236}">
              <a16:creationId xmlns:a16="http://schemas.microsoft.com/office/drawing/2014/main" id="{00000000-0008-0000-0000-000016000000}"/>
            </a:ext>
          </a:extLst>
        </xdr:cNvPr>
        <xdr:cNvCxnSpPr/>
      </xdr:nvCxnSpPr>
      <xdr:spPr>
        <a:xfrm>
          <a:off x="10871200" y="6807200"/>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43</xdr:row>
      <xdr:rowOff>0</xdr:rowOff>
    </xdr:from>
    <xdr:to>
      <xdr:col>14</xdr:col>
      <xdr:colOff>0</xdr:colOff>
      <xdr:row>43</xdr:row>
      <xdr:rowOff>0</xdr:rowOff>
    </xdr:to>
    <xdr:cxnSp macro="">
      <xdr:nvCxnSpPr>
        <xdr:cNvPr id="25" name="Straight Arrow Connector 24">
          <a:extLst>
            <a:ext uri="{FF2B5EF4-FFF2-40B4-BE49-F238E27FC236}">
              <a16:creationId xmlns:a16="http://schemas.microsoft.com/office/drawing/2014/main" id="{00000000-0008-0000-0000-000019000000}"/>
            </a:ext>
          </a:extLst>
        </xdr:cNvPr>
        <xdr:cNvCxnSpPr/>
      </xdr:nvCxnSpPr>
      <xdr:spPr>
        <a:xfrm>
          <a:off x="10871200" y="8890000"/>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39</xdr:row>
      <xdr:rowOff>0</xdr:rowOff>
    </xdr:from>
    <xdr:to>
      <xdr:col>14</xdr:col>
      <xdr:colOff>0</xdr:colOff>
      <xdr:row>39</xdr:row>
      <xdr:rowOff>0</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a:off x="10871200" y="7831667"/>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Z107"/>
  <sheetViews>
    <sheetView showGridLines="0" showRowColHeaders="0" tabSelected="1" zoomScale="80" zoomScaleNormal="80" workbookViewId="0">
      <selection activeCell="Q6" sqref="Q6"/>
    </sheetView>
  </sheetViews>
  <sheetFormatPr defaultColWidth="8.7265625" defaultRowHeight="14.5" x14ac:dyDescent="0.35"/>
  <cols>
    <col min="1" max="1" width="8.7265625" style="79" customWidth="1"/>
    <col min="2" max="2" width="25" style="23" customWidth="1"/>
    <col min="3" max="3" width="21.453125" style="23" customWidth="1"/>
    <col min="4" max="4" width="8.54296875" style="23" customWidth="1"/>
    <col min="5" max="7" width="6.453125" style="23" customWidth="1"/>
    <col min="8" max="8" width="21.26953125" style="23" customWidth="1"/>
    <col min="9" max="9" width="17.81640625" style="23" customWidth="1"/>
    <col min="10" max="10" width="17.1796875" style="23" customWidth="1"/>
    <col min="11" max="11" width="25" style="23" customWidth="1"/>
    <col min="12" max="14" width="6.453125" style="23" customWidth="1"/>
    <col min="15" max="15" width="12.26953125" style="23" customWidth="1"/>
    <col min="16" max="16" width="15.7265625" style="23" bestFit="1" customWidth="1"/>
    <col min="17" max="17" width="10.7265625" style="23" customWidth="1"/>
    <col min="18" max="18" width="13.7265625" style="23" customWidth="1"/>
    <col min="19" max="19" width="15.7265625" style="23" customWidth="1"/>
    <col min="20" max="20" width="18.1796875" style="23" customWidth="1"/>
    <col min="21" max="21" width="12.7265625" style="23" customWidth="1"/>
    <col min="22" max="16384" width="8.7265625" style="23"/>
  </cols>
  <sheetData>
    <row r="1" spans="1:24" ht="15" thickTop="1" x14ac:dyDescent="0.35">
      <c r="A1" s="18"/>
      <c r="B1" s="102"/>
      <c r="C1" s="103"/>
      <c r="D1" s="103"/>
      <c r="E1" s="103"/>
      <c r="F1" s="103"/>
      <c r="G1" s="103"/>
      <c r="H1" s="103"/>
      <c r="I1" s="103"/>
      <c r="J1" s="103"/>
      <c r="K1" s="103"/>
      <c r="L1" s="103"/>
      <c r="M1" s="103"/>
      <c r="N1" s="103"/>
      <c r="O1" s="104"/>
      <c r="P1" s="16"/>
      <c r="Q1" s="16"/>
      <c r="R1" s="16"/>
      <c r="S1" s="16"/>
      <c r="T1" s="16"/>
      <c r="U1" s="17"/>
      <c r="V1" s="3"/>
      <c r="W1" s="3"/>
    </row>
    <row r="2" spans="1:24" x14ac:dyDescent="0.35">
      <c r="A2" s="18"/>
      <c r="B2" s="105"/>
      <c r="C2" s="106"/>
      <c r="D2" s="106"/>
      <c r="E2" s="106"/>
      <c r="F2" s="106"/>
      <c r="G2" s="106"/>
      <c r="H2" s="106"/>
      <c r="I2" s="106"/>
      <c r="J2" s="106"/>
      <c r="K2" s="106"/>
      <c r="L2" s="106"/>
      <c r="M2" s="106"/>
      <c r="N2" s="106"/>
      <c r="O2" s="107"/>
      <c r="P2" s="19"/>
      <c r="Q2" s="19"/>
      <c r="R2" s="19"/>
      <c r="S2" s="19"/>
      <c r="T2" s="19"/>
      <c r="U2" s="18"/>
      <c r="V2" s="4"/>
      <c r="W2" s="3"/>
    </row>
    <row r="3" spans="1:24" x14ac:dyDescent="0.35">
      <c r="A3" s="18"/>
      <c r="B3" s="105"/>
      <c r="C3" s="106"/>
      <c r="D3" s="106"/>
      <c r="E3" s="106"/>
      <c r="F3" s="106"/>
      <c r="G3" s="106"/>
      <c r="H3" s="106"/>
      <c r="I3" s="106"/>
      <c r="J3" s="106"/>
      <c r="K3" s="106"/>
      <c r="L3" s="106"/>
      <c r="M3" s="106"/>
      <c r="N3" s="106"/>
      <c r="O3" s="107"/>
      <c r="P3" s="16"/>
      <c r="Q3" s="16"/>
      <c r="R3" s="16"/>
      <c r="S3" s="16"/>
      <c r="T3" s="16"/>
      <c r="U3" s="17"/>
      <c r="V3" s="3"/>
      <c r="W3" s="3"/>
    </row>
    <row r="4" spans="1:24" ht="7.15" customHeight="1" x14ac:dyDescent="0.35">
      <c r="A4" s="18"/>
      <c r="B4" s="105"/>
      <c r="C4" s="106"/>
      <c r="D4" s="106"/>
      <c r="E4" s="106"/>
      <c r="F4" s="106"/>
      <c r="G4" s="106"/>
      <c r="H4" s="106"/>
      <c r="I4" s="106"/>
      <c r="J4" s="106"/>
      <c r="K4" s="106"/>
      <c r="L4" s="106"/>
      <c r="M4" s="106"/>
      <c r="N4" s="106"/>
      <c r="O4" s="107"/>
      <c r="P4" s="16"/>
      <c r="Q4" s="16"/>
      <c r="R4" s="16"/>
      <c r="S4" s="16"/>
      <c r="T4" s="16"/>
      <c r="U4" s="17"/>
      <c r="V4" s="3"/>
      <c r="W4" s="3"/>
      <c r="X4" s="2"/>
    </row>
    <row r="5" spans="1:24" ht="6.4" customHeight="1" thickBot="1" x14ac:dyDescent="0.4">
      <c r="A5" s="18"/>
      <c r="B5" s="105"/>
      <c r="C5" s="106"/>
      <c r="D5" s="106"/>
      <c r="E5" s="106"/>
      <c r="F5" s="106"/>
      <c r="G5" s="106"/>
      <c r="H5" s="106"/>
      <c r="I5" s="106"/>
      <c r="J5" s="106"/>
      <c r="K5" s="106"/>
      <c r="L5" s="106"/>
      <c r="M5" s="106"/>
      <c r="N5" s="106"/>
      <c r="O5" s="107"/>
      <c r="P5" s="16"/>
      <c r="Q5" s="16"/>
      <c r="R5" s="16"/>
      <c r="S5" s="16"/>
      <c r="T5" s="16"/>
      <c r="U5" s="17"/>
      <c r="V5" s="3"/>
      <c r="W5" s="3"/>
      <c r="X5" s="2"/>
    </row>
    <row r="6" spans="1:24" ht="30" customHeight="1" thickTop="1" x14ac:dyDescent="0.35">
      <c r="A6" s="18"/>
      <c r="B6" s="190" t="s">
        <v>84</v>
      </c>
      <c r="C6" s="191"/>
      <c r="D6" s="191"/>
      <c r="E6" s="191"/>
      <c r="F6" s="191"/>
      <c r="G6" s="191"/>
      <c r="H6" s="191"/>
      <c r="I6" s="191"/>
      <c r="J6" s="191"/>
      <c r="K6" s="191"/>
      <c r="L6" s="191"/>
      <c r="M6" s="191"/>
      <c r="N6" s="191"/>
      <c r="O6" s="192"/>
      <c r="P6" s="16"/>
      <c r="Q6" s="16" t="s">
        <v>0</v>
      </c>
      <c r="R6" s="16"/>
      <c r="S6" s="16"/>
      <c r="T6" s="16"/>
      <c r="U6" s="17"/>
      <c r="V6" s="3"/>
      <c r="W6" s="3"/>
      <c r="X6" s="2"/>
    </row>
    <row r="7" spans="1:24" ht="37.5" customHeight="1" thickBot="1" x14ac:dyDescent="0.4">
      <c r="A7" s="18"/>
      <c r="B7" s="193"/>
      <c r="C7" s="194"/>
      <c r="D7" s="194"/>
      <c r="E7" s="194"/>
      <c r="F7" s="194"/>
      <c r="G7" s="194"/>
      <c r="H7" s="194"/>
      <c r="I7" s="194"/>
      <c r="J7" s="194"/>
      <c r="K7" s="194"/>
      <c r="L7" s="194"/>
      <c r="M7" s="194"/>
      <c r="N7" s="194"/>
      <c r="O7" s="195"/>
      <c r="P7" s="16"/>
      <c r="Q7" s="16" t="s">
        <v>1</v>
      </c>
      <c r="R7" s="16" t="b">
        <v>0</v>
      </c>
      <c r="S7" s="16">
        <f>IF(R7,0,0)</f>
        <v>0</v>
      </c>
      <c r="T7" s="16"/>
      <c r="U7" s="17"/>
      <c r="V7" s="3"/>
      <c r="W7" s="3"/>
      <c r="X7" s="2"/>
    </row>
    <row r="8" spans="1:24" ht="10.15" customHeight="1" thickTop="1" x14ac:dyDescent="0.35">
      <c r="A8" s="18"/>
      <c r="B8" s="95"/>
      <c r="C8" s="108"/>
      <c r="D8" s="108"/>
      <c r="E8" s="108"/>
      <c r="F8" s="108"/>
      <c r="G8" s="19"/>
      <c r="H8" s="19"/>
      <c r="I8" s="19"/>
      <c r="J8" s="19"/>
      <c r="K8" s="19"/>
      <c r="L8" s="19"/>
      <c r="M8" s="19"/>
      <c r="N8" s="19"/>
      <c r="O8" s="109"/>
      <c r="P8" s="16"/>
      <c r="Q8" s="16" t="s">
        <v>2</v>
      </c>
      <c r="R8" s="1" t="b">
        <v>0</v>
      </c>
      <c r="S8" s="16">
        <f>IF(R8,360,0)</f>
        <v>0</v>
      </c>
      <c r="T8" s="16"/>
      <c r="U8" s="17"/>
      <c r="V8" s="3"/>
      <c r="W8" s="3"/>
      <c r="X8" s="2"/>
    </row>
    <row r="9" spans="1:24" ht="13.9" customHeight="1" x14ac:dyDescent="0.45">
      <c r="A9" s="18"/>
      <c r="B9" s="206" t="s">
        <v>3</v>
      </c>
      <c r="C9" s="207"/>
      <c r="D9" s="207"/>
      <c r="E9" s="207"/>
      <c r="F9" s="207"/>
      <c r="G9" s="207"/>
      <c r="H9" s="207"/>
      <c r="I9" s="207"/>
      <c r="J9" s="207"/>
      <c r="K9" s="207"/>
      <c r="L9" s="207"/>
      <c r="M9" s="207"/>
      <c r="N9" s="207"/>
      <c r="O9" s="208"/>
      <c r="P9" s="16"/>
      <c r="Q9" s="16"/>
      <c r="R9" s="16"/>
      <c r="S9" s="16"/>
      <c r="T9" s="16"/>
      <c r="U9" s="17"/>
      <c r="V9" s="3"/>
      <c r="W9" s="3"/>
      <c r="X9" s="2"/>
    </row>
    <row r="10" spans="1:24" ht="7.9" customHeight="1" x14ac:dyDescent="0.35">
      <c r="A10" s="110"/>
      <c r="B10" s="79"/>
      <c r="C10" s="111"/>
      <c r="D10" s="111"/>
      <c r="E10" s="111"/>
      <c r="F10" s="111"/>
      <c r="G10" s="111"/>
      <c r="H10" s="111"/>
      <c r="I10" s="111"/>
      <c r="J10" s="111"/>
      <c r="K10" s="111"/>
      <c r="L10" s="111"/>
      <c r="M10" s="111"/>
      <c r="N10" s="111"/>
      <c r="O10" s="112"/>
      <c r="P10" s="16"/>
      <c r="Q10" s="16"/>
      <c r="R10" s="16"/>
      <c r="S10" s="16"/>
      <c r="T10" s="16"/>
      <c r="U10" s="17"/>
      <c r="V10" s="3"/>
      <c r="W10" s="3"/>
      <c r="X10" s="2"/>
    </row>
    <row r="11" spans="1:24" ht="20.65" customHeight="1" x14ac:dyDescent="0.35">
      <c r="A11" s="18"/>
      <c r="B11" s="217" t="s">
        <v>4</v>
      </c>
      <c r="C11" s="218"/>
      <c r="D11" s="218"/>
      <c r="E11" s="218"/>
      <c r="F11" s="218"/>
      <c r="G11" s="218"/>
      <c r="H11" s="218"/>
      <c r="I11" s="218"/>
      <c r="J11" s="218"/>
      <c r="K11" s="218"/>
      <c r="L11" s="218"/>
      <c r="M11" s="218"/>
      <c r="N11" s="218"/>
      <c r="O11" s="219"/>
      <c r="P11" s="67"/>
      <c r="Q11" s="16" t="s">
        <v>5</v>
      </c>
      <c r="R11" s="1" t="b">
        <v>0</v>
      </c>
      <c r="S11" s="16">
        <f>IF(R11,360,0)</f>
        <v>0</v>
      </c>
      <c r="T11" s="16"/>
      <c r="U11" s="17"/>
      <c r="V11" s="3"/>
      <c r="W11" s="3"/>
      <c r="X11" s="2"/>
    </row>
    <row r="12" spans="1:24" ht="18.75" customHeight="1" x14ac:dyDescent="0.35">
      <c r="A12" s="18"/>
      <c r="B12" s="95"/>
      <c r="C12" s="18"/>
      <c r="D12" s="18"/>
      <c r="E12" s="18"/>
      <c r="F12" s="290" t="s">
        <v>6</v>
      </c>
      <c r="G12" s="291"/>
      <c r="H12" s="291"/>
      <c r="I12" s="291"/>
      <c r="J12" s="292"/>
      <c r="K12" s="19"/>
      <c r="L12" s="18"/>
      <c r="M12" s="18"/>
      <c r="N12" s="18"/>
      <c r="O12" s="109"/>
      <c r="P12" s="67"/>
      <c r="Q12" s="16" t="s">
        <v>7</v>
      </c>
      <c r="R12" s="1" t="b">
        <v>0</v>
      </c>
      <c r="S12" s="16">
        <f>IF(R12,120,0)</f>
        <v>0</v>
      </c>
      <c r="T12" s="16"/>
      <c r="U12" s="17"/>
      <c r="V12" s="3"/>
      <c r="W12" s="3"/>
      <c r="X12" s="2"/>
    </row>
    <row r="13" spans="1:24" ht="15" thickBot="1" x14ac:dyDescent="0.4">
      <c r="A13" s="18"/>
      <c r="B13" s="113"/>
      <c r="C13" s="114"/>
      <c r="D13" s="114"/>
      <c r="E13" s="114"/>
      <c r="F13" s="114"/>
      <c r="G13" s="114"/>
      <c r="H13" s="114"/>
      <c r="I13" s="114"/>
      <c r="J13" s="114"/>
      <c r="K13" s="114"/>
      <c r="L13" s="114"/>
      <c r="M13" s="114"/>
      <c r="N13" s="114"/>
      <c r="O13" s="115"/>
      <c r="P13" s="16"/>
      <c r="Q13" s="16" t="s">
        <v>8</v>
      </c>
      <c r="R13" s="1" t="b">
        <v>0</v>
      </c>
      <c r="S13" s="16">
        <f>IF(R13,120,0)</f>
        <v>0</v>
      </c>
      <c r="T13" s="16"/>
      <c r="U13" s="17"/>
      <c r="V13" s="3"/>
      <c r="W13" s="3"/>
      <c r="X13" s="2"/>
    </row>
    <row r="14" spans="1:24" ht="19.5" customHeight="1" thickTop="1" x14ac:dyDescent="0.45">
      <c r="A14" s="18"/>
      <c r="B14" s="202" t="s">
        <v>9</v>
      </c>
      <c r="C14" s="203"/>
      <c r="D14" s="203"/>
      <c r="E14" s="203"/>
      <c r="F14" s="203"/>
      <c r="G14" s="203"/>
      <c r="H14" s="203"/>
      <c r="I14" s="203"/>
      <c r="J14" s="203"/>
      <c r="K14" s="203"/>
      <c r="L14" s="203"/>
      <c r="M14" s="203"/>
      <c r="N14" s="203"/>
      <c r="O14" s="204"/>
      <c r="P14" s="16"/>
      <c r="Q14" s="16"/>
      <c r="R14" s="16"/>
      <c r="S14" s="16"/>
      <c r="T14" s="16"/>
      <c r="U14" s="17"/>
      <c r="V14" s="3"/>
      <c r="W14" s="3"/>
      <c r="X14" s="2"/>
    </row>
    <row r="15" spans="1:24" ht="18.399999999999999" customHeight="1" x14ac:dyDescent="0.35">
      <c r="A15" s="18"/>
      <c r="B15" s="209" t="s">
        <v>79</v>
      </c>
      <c r="C15" s="210"/>
      <c r="D15" s="210"/>
      <c r="E15" s="210"/>
      <c r="F15" s="210"/>
      <c r="G15" s="210"/>
      <c r="H15" s="210"/>
      <c r="I15" s="210"/>
      <c r="J15" s="210"/>
      <c r="K15" s="210"/>
      <c r="L15" s="210"/>
      <c r="M15" s="210"/>
      <c r="N15" s="210"/>
      <c r="O15" s="211"/>
      <c r="P15" s="16"/>
      <c r="Q15" s="16"/>
      <c r="R15" s="16"/>
      <c r="S15" s="16"/>
      <c r="T15" s="16"/>
      <c r="U15" s="17"/>
      <c r="V15" s="3"/>
      <c r="W15" s="3"/>
      <c r="X15" s="2"/>
    </row>
    <row r="16" spans="1:24" ht="18" customHeight="1" x14ac:dyDescent="0.35">
      <c r="A16" s="18"/>
      <c r="B16" s="212"/>
      <c r="C16" s="213"/>
      <c r="D16" s="213"/>
      <c r="E16" s="213"/>
      <c r="F16" s="213"/>
      <c r="G16" s="213"/>
      <c r="H16" s="213"/>
      <c r="I16" s="213"/>
      <c r="J16" s="213"/>
      <c r="K16" s="213"/>
      <c r="L16" s="213"/>
      <c r="M16" s="213"/>
      <c r="N16" s="213"/>
      <c r="O16" s="214"/>
      <c r="P16" s="16"/>
      <c r="Q16" s="16"/>
      <c r="R16" s="16"/>
      <c r="S16" s="16"/>
      <c r="T16" s="16"/>
      <c r="U16" s="17"/>
      <c r="V16" s="3"/>
      <c r="W16" s="3"/>
      <c r="X16" s="2"/>
    </row>
    <row r="17" spans="1:24" ht="21.4" customHeight="1" x14ac:dyDescent="0.35">
      <c r="A17" s="18"/>
      <c r="B17" s="215" t="s">
        <v>10</v>
      </c>
      <c r="C17" s="216"/>
      <c r="D17" s="216"/>
      <c r="E17" s="216"/>
      <c r="F17" s="216"/>
      <c r="G17" s="216"/>
      <c r="H17" s="205" t="s">
        <v>76</v>
      </c>
      <c r="I17" s="205"/>
      <c r="J17" s="205"/>
      <c r="K17" s="19"/>
      <c r="L17" s="19"/>
      <c r="M17" s="19"/>
      <c r="N17" s="19"/>
      <c r="O17" s="109"/>
      <c r="P17" s="16"/>
      <c r="Q17" s="16" t="s">
        <v>11</v>
      </c>
      <c r="R17" s="1" t="b">
        <v>0</v>
      </c>
      <c r="S17" s="16">
        <f>IF(R17,240,0)</f>
        <v>0</v>
      </c>
      <c r="T17" s="16"/>
      <c r="U17" s="17"/>
      <c r="V17" s="3"/>
      <c r="W17" s="3"/>
      <c r="X17" s="2"/>
    </row>
    <row r="18" spans="1:24" ht="13.5" customHeight="1" x14ac:dyDescent="0.35">
      <c r="A18" s="18"/>
      <c r="B18" s="224" t="s">
        <v>12</v>
      </c>
      <c r="C18" s="225"/>
      <c r="D18" s="225"/>
      <c r="E18" s="225"/>
      <c r="F18" s="225"/>
      <c r="G18" s="225"/>
      <c r="H18" s="228" t="s">
        <v>75</v>
      </c>
      <c r="I18" s="228"/>
      <c r="J18" s="228"/>
      <c r="K18" s="228"/>
      <c r="L18" s="238" t="s">
        <v>13</v>
      </c>
      <c r="M18" s="239"/>
      <c r="N18" s="240"/>
      <c r="O18" s="109"/>
      <c r="P18" s="16"/>
      <c r="Q18" s="16"/>
      <c r="R18" s="16"/>
      <c r="S18" s="68">
        <f>SUM(S7:S17)</f>
        <v>0</v>
      </c>
      <c r="T18" s="16"/>
      <c r="U18" s="17"/>
      <c r="V18" s="3"/>
      <c r="W18" s="3"/>
      <c r="X18" s="2"/>
    </row>
    <row r="19" spans="1:24" ht="18.75" customHeight="1" x14ac:dyDescent="0.35">
      <c r="A19" s="18"/>
      <c r="B19" s="95"/>
      <c r="C19" s="220" t="s">
        <v>14</v>
      </c>
      <c r="D19" s="220"/>
      <c r="E19" s="220"/>
      <c r="F19" s="31"/>
      <c r="G19" s="31"/>
      <c r="H19" s="19"/>
      <c r="I19" s="220" t="s">
        <v>14</v>
      </c>
      <c r="J19" s="220"/>
      <c r="K19" s="116"/>
      <c r="L19" s="241"/>
      <c r="M19" s="242"/>
      <c r="N19" s="243"/>
      <c r="O19" s="117"/>
      <c r="P19" s="16"/>
      <c r="Q19" s="16" t="s">
        <v>15</v>
      </c>
      <c r="R19" s="17"/>
      <c r="S19" s="17"/>
      <c r="T19" s="69" t="s">
        <v>16</v>
      </c>
      <c r="U19" s="70">
        <f>S18+S33</f>
        <v>0</v>
      </c>
      <c r="V19" s="3"/>
      <c r="W19" s="3"/>
      <c r="X19" s="2"/>
    </row>
    <row r="20" spans="1:24" ht="3.4" customHeight="1" x14ac:dyDescent="0.35">
      <c r="A20" s="18"/>
      <c r="B20" s="95"/>
      <c r="C20" s="22"/>
      <c r="D20" s="22"/>
      <c r="E20" s="22"/>
      <c r="F20" s="22"/>
      <c r="G20" s="19"/>
      <c r="H20" s="19"/>
      <c r="I20" s="20"/>
      <c r="J20" s="20"/>
      <c r="K20" s="116"/>
      <c r="L20" s="244"/>
      <c r="M20" s="245"/>
      <c r="N20" s="246"/>
      <c r="O20" s="117"/>
      <c r="P20" s="16"/>
      <c r="Q20" s="16"/>
      <c r="R20" s="17"/>
      <c r="S20" s="17"/>
      <c r="T20" s="69"/>
      <c r="U20" s="70"/>
      <c r="V20" s="3"/>
      <c r="W20" s="3"/>
      <c r="X20" s="2"/>
    </row>
    <row r="21" spans="1:24" ht="18.75" customHeight="1" x14ac:dyDescent="0.35">
      <c r="A21" s="18"/>
      <c r="B21" s="95"/>
      <c r="C21" s="220" t="s">
        <v>17</v>
      </c>
      <c r="D21" s="220"/>
      <c r="E21" s="220"/>
      <c r="F21" s="31"/>
      <c r="G21" s="31"/>
      <c r="H21" s="19"/>
      <c r="I21" s="220" t="s">
        <v>17</v>
      </c>
      <c r="J21" s="220"/>
      <c r="K21" s="118"/>
      <c r="L21" s="247">
        <f>U19</f>
        <v>0</v>
      </c>
      <c r="M21" s="248"/>
      <c r="N21" s="249"/>
      <c r="O21" s="109"/>
      <c r="P21" s="16"/>
      <c r="Q21" s="16" t="s">
        <v>18</v>
      </c>
      <c r="R21" s="17" t="b">
        <v>0</v>
      </c>
      <c r="S21" s="17">
        <f>IF(R21,0,0)</f>
        <v>0</v>
      </c>
      <c r="T21" s="16"/>
      <c r="U21" s="17"/>
      <c r="V21" s="3"/>
      <c r="W21" s="3"/>
      <c r="X21" s="2"/>
    </row>
    <row r="22" spans="1:24" ht="3.4" customHeight="1" x14ac:dyDescent="0.35">
      <c r="A22" s="18"/>
      <c r="B22" s="95"/>
      <c r="C22" s="22"/>
      <c r="D22" s="22"/>
      <c r="E22" s="22"/>
      <c r="F22" s="22"/>
      <c r="G22" s="19"/>
      <c r="H22" s="19"/>
      <c r="I22" s="21"/>
      <c r="J22" s="21"/>
      <c r="K22" s="118"/>
      <c r="L22" s="250"/>
      <c r="M22" s="251"/>
      <c r="N22" s="252"/>
      <c r="O22" s="109"/>
      <c r="P22" s="16"/>
      <c r="Q22" s="16"/>
      <c r="R22" s="17"/>
      <c r="S22" s="17"/>
      <c r="T22" s="16"/>
      <c r="U22" s="17"/>
      <c r="V22" s="3"/>
      <c r="W22" s="3"/>
      <c r="X22" s="2"/>
    </row>
    <row r="23" spans="1:24" ht="46.5" customHeight="1" x14ac:dyDescent="0.35">
      <c r="A23" s="18"/>
      <c r="B23" s="95"/>
      <c r="C23" s="220" t="s">
        <v>78</v>
      </c>
      <c r="D23" s="220"/>
      <c r="E23" s="220"/>
      <c r="F23" s="31"/>
      <c r="G23" s="31"/>
      <c r="H23" s="19"/>
      <c r="I23" s="220" t="s">
        <v>78</v>
      </c>
      <c r="J23" s="220"/>
      <c r="K23" s="118"/>
      <c r="L23" s="253"/>
      <c r="M23" s="254"/>
      <c r="N23" s="255"/>
      <c r="O23" s="109"/>
      <c r="P23" s="16"/>
      <c r="Q23" s="16" t="s">
        <v>2</v>
      </c>
      <c r="R23" s="3" t="b">
        <v>0</v>
      </c>
      <c r="S23" s="17">
        <f>IF(R23,360,0)</f>
        <v>0</v>
      </c>
      <c r="T23" s="16"/>
      <c r="U23" s="17"/>
      <c r="V23" s="3"/>
      <c r="W23" s="3"/>
      <c r="X23" s="2"/>
    </row>
    <row r="24" spans="1:24" ht="3.4" customHeight="1" x14ac:dyDescent="0.45">
      <c r="A24" s="18"/>
      <c r="B24" s="95"/>
      <c r="C24" s="22"/>
      <c r="D24" s="22"/>
      <c r="E24" s="22"/>
      <c r="F24" s="22"/>
      <c r="G24" s="19"/>
      <c r="H24" s="19"/>
      <c r="I24" s="21"/>
      <c r="J24" s="21"/>
      <c r="K24" s="19"/>
      <c r="L24" s="6"/>
      <c r="M24" s="6"/>
      <c r="N24" s="30"/>
      <c r="O24" s="109"/>
      <c r="P24" s="16"/>
      <c r="Q24" s="16"/>
      <c r="R24" s="3"/>
      <c r="S24" s="17"/>
      <c r="T24" s="16"/>
      <c r="U24" s="17"/>
      <c r="V24" s="3"/>
      <c r="W24" s="3"/>
      <c r="X24" s="2"/>
    </row>
    <row r="25" spans="1:24" ht="18.75" customHeight="1" x14ac:dyDescent="0.45">
      <c r="A25" s="18"/>
      <c r="B25" s="95"/>
      <c r="C25" s="220" t="s">
        <v>19</v>
      </c>
      <c r="D25" s="220"/>
      <c r="E25" s="220"/>
      <c r="F25" s="31"/>
      <c r="G25" s="31"/>
      <c r="H25" s="19"/>
      <c r="I25" s="220" t="s">
        <v>19</v>
      </c>
      <c r="J25" s="220"/>
      <c r="K25" s="19"/>
      <c r="L25" s="6"/>
      <c r="M25" s="6"/>
      <c r="N25" s="6"/>
      <c r="O25" s="109"/>
      <c r="P25" s="16"/>
      <c r="Q25" s="16" t="s">
        <v>5</v>
      </c>
      <c r="R25" s="3" t="b">
        <v>0</v>
      </c>
      <c r="S25" s="17">
        <f>IF(R25,360,0)</f>
        <v>0</v>
      </c>
      <c r="T25" s="16"/>
      <c r="U25" s="17"/>
      <c r="V25" s="3"/>
      <c r="W25" s="3"/>
      <c r="X25" s="2"/>
    </row>
    <row r="26" spans="1:24" ht="3.4" customHeight="1" x14ac:dyDescent="0.45">
      <c r="A26" s="18"/>
      <c r="B26" s="95"/>
      <c r="C26" s="22"/>
      <c r="D26" s="22"/>
      <c r="E26" s="22"/>
      <c r="F26" s="22"/>
      <c r="G26" s="19"/>
      <c r="H26" s="19"/>
      <c r="I26" s="21"/>
      <c r="J26" s="21"/>
      <c r="K26" s="19"/>
      <c r="L26" s="6"/>
      <c r="M26" s="6"/>
      <c r="N26" s="6"/>
      <c r="O26" s="109"/>
      <c r="P26" s="16"/>
      <c r="Q26" s="16"/>
      <c r="R26" s="3"/>
      <c r="S26" s="17"/>
      <c r="T26" s="16"/>
      <c r="U26" s="17"/>
      <c r="V26" s="3"/>
      <c r="W26" s="3"/>
      <c r="X26" s="2"/>
    </row>
    <row r="27" spans="1:24" ht="18.75" customHeight="1" x14ac:dyDescent="0.35">
      <c r="A27" s="18"/>
      <c r="B27" s="95"/>
      <c r="C27" s="220" t="s">
        <v>20</v>
      </c>
      <c r="D27" s="220"/>
      <c r="E27" s="220"/>
      <c r="F27" s="31"/>
      <c r="G27" s="31"/>
      <c r="H27" s="19"/>
      <c r="I27" s="220" t="s">
        <v>20</v>
      </c>
      <c r="J27" s="220"/>
      <c r="K27" s="19"/>
      <c r="L27" s="19"/>
      <c r="M27" s="19"/>
      <c r="N27" s="19"/>
      <c r="O27" s="109"/>
      <c r="P27" s="16"/>
      <c r="Q27" s="16" t="s">
        <v>7</v>
      </c>
      <c r="R27" s="1" t="b">
        <v>0</v>
      </c>
      <c r="S27" s="17">
        <f>IF(R27,120,0)</f>
        <v>0</v>
      </c>
      <c r="T27" s="16"/>
      <c r="U27" s="17"/>
      <c r="V27" s="3"/>
      <c r="W27" s="3"/>
      <c r="X27" s="2"/>
    </row>
    <row r="28" spans="1:24" ht="16.5" customHeight="1" thickBot="1" x14ac:dyDescent="0.4">
      <c r="A28" s="18"/>
      <c r="B28" s="119"/>
      <c r="C28" s="120"/>
      <c r="D28" s="120"/>
      <c r="E28" s="120"/>
      <c r="F28" s="120"/>
      <c r="G28" s="120"/>
      <c r="H28" s="120"/>
      <c r="I28" s="120"/>
      <c r="J28" s="120"/>
      <c r="K28" s="120"/>
      <c r="L28" s="120"/>
      <c r="M28" s="120"/>
      <c r="N28" s="120"/>
      <c r="O28" s="121"/>
      <c r="P28" s="16"/>
      <c r="Q28" s="16" t="s">
        <v>8</v>
      </c>
      <c r="R28" s="1" t="b">
        <v>0</v>
      </c>
      <c r="S28" s="17">
        <f>IF(R28,120,0)</f>
        <v>0</v>
      </c>
      <c r="T28" s="16"/>
      <c r="U28" s="17"/>
      <c r="V28" s="3"/>
      <c r="W28" s="3"/>
      <c r="X28" s="2"/>
    </row>
    <row r="29" spans="1:24" ht="19.149999999999999" customHeight="1" thickTop="1" x14ac:dyDescent="0.45">
      <c r="A29" s="18"/>
      <c r="B29" s="199" t="s">
        <v>21</v>
      </c>
      <c r="C29" s="200"/>
      <c r="D29" s="200"/>
      <c r="E29" s="200"/>
      <c r="F29" s="200"/>
      <c r="G29" s="200"/>
      <c r="H29" s="200"/>
      <c r="I29" s="200"/>
      <c r="J29" s="200"/>
      <c r="K29" s="200"/>
      <c r="L29" s="200"/>
      <c r="M29" s="200"/>
      <c r="N29" s="200"/>
      <c r="O29" s="201"/>
      <c r="P29" s="16"/>
      <c r="Q29" s="16"/>
      <c r="R29" s="1"/>
      <c r="S29" s="17"/>
      <c r="T29" s="16"/>
      <c r="U29" s="17"/>
      <c r="V29" s="3"/>
      <c r="W29" s="3"/>
      <c r="X29" s="2"/>
    </row>
    <row r="30" spans="1:24" ht="15" customHeight="1" x14ac:dyDescent="0.35">
      <c r="A30" s="18"/>
      <c r="B30" s="231" t="s">
        <v>22</v>
      </c>
      <c r="C30" s="232"/>
      <c r="D30" s="232"/>
      <c r="E30" s="232"/>
      <c r="F30" s="232"/>
      <c r="G30" s="232"/>
      <c r="H30" s="232"/>
      <c r="I30" s="232"/>
      <c r="J30" s="232"/>
      <c r="K30" s="232"/>
      <c r="L30" s="232"/>
      <c r="M30" s="232"/>
      <c r="N30" s="232"/>
      <c r="O30" s="232"/>
      <c r="P30" s="71"/>
      <c r="Q30" s="16"/>
      <c r="R30" s="1"/>
      <c r="S30" s="17"/>
      <c r="T30" s="16"/>
      <c r="U30" s="17"/>
      <c r="V30" s="3"/>
      <c r="W30" s="3"/>
      <c r="X30" s="2"/>
    </row>
    <row r="31" spans="1:24" x14ac:dyDescent="0.35">
      <c r="A31" s="18"/>
      <c r="B31" s="233"/>
      <c r="C31" s="234"/>
      <c r="D31" s="234"/>
      <c r="E31" s="234"/>
      <c r="F31" s="234"/>
      <c r="G31" s="234"/>
      <c r="H31" s="234"/>
      <c r="I31" s="234"/>
      <c r="J31" s="234"/>
      <c r="K31" s="234"/>
      <c r="L31" s="234"/>
      <c r="M31" s="234"/>
      <c r="N31" s="234"/>
      <c r="O31" s="234"/>
      <c r="P31" s="71"/>
      <c r="Q31" s="16" t="s">
        <v>11</v>
      </c>
      <c r="R31" s="1" t="b">
        <v>0</v>
      </c>
      <c r="S31" s="17">
        <f>IF(R31,240,0)</f>
        <v>0</v>
      </c>
      <c r="T31" s="16"/>
      <c r="U31" s="17"/>
      <c r="V31" s="3"/>
      <c r="W31" s="3"/>
      <c r="X31" s="2"/>
    </row>
    <row r="32" spans="1:24" ht="12.4" customHeight="1" x14ac:dyDescent="0.35">
      <c r="A32" s="18"/>
      <c r="B32" s="95"/>
      <c r="C32" s="79"/>
      <c r="D32" s="122"/>
      <c r="E32" s="18"/>
      <c r="F32" s="79"/>
      <c r="G32" s="19"/>
      <c r="H32" s="19"/>
      <c r="I32" s="123"/>
      <c r="J32" s="19"/>
      <c r="K32" s="19"/>
      <c r="L32" s="19"/>
      <c r="M32" s="19"/>
      <c r="N32" s="19"/>
      <c r="O32" s="109"/>
      <c r="P32" s="16"/>
      <c r="Q32" s="16"/>
      <c r="R32" s="16"/>
      <c r="S32" s="17"/>
      <c r="T32" s="16"/>
      <c r="U32" s="17"/>
      <c r="V32" s="3"/>
      <c r="W32" s="3"/>
      <c r="X32" s="2"/>
    </row>
    <row r="33" spans="1:26" ht="18.5" x14ac:dyDescent="0.45">
      <c r="A33" s="110"/>
      <c r="B33" s="298" t="s">
        <v>23</v>
      </c>
      <c r="C33" s="236"/>
      <c r="D33" s="236"/>
      <c r="E33" s="236"/>
      <c r="F33" s="236"/>
      <c r="G33" s="236"/>
      <c r="H33" s="299"/>
      <c r="I33" s="235" t="s">
        <v>24</v>
      </c>
      <c r="J33" s="236"/>
      <c r="K33" s="236"/>
      <c r="L33" s="236"/>
      <c r="M33" s="236"/>
      <c r="N33" s="236"/>
      <c r="O33" s="237"/>
      <c r="P33" s="16"/>
      <c r="Q33" s="16"/>
      <c r="R33" s="16"/>
      <c r="S33" s="68">
        <f>IF(F12="Employee Only",0,SUM(S21:S31))</f>
        <v>0</v>
      </c>
      <c r="T33" s="16"/>
      <c r="U33" s="17"/>
      <c r="V33" s="3"/>
      <c r="W33" s="3"/>
      <c r="X33" s="2"/>
    </row>
    <row r="34" spans="1:26" ht="18.5" x14ac:dyDescent="0.45">
      <c r="A34" s="110"/>
      <c r="B34" s="18"/>
      <c r="C34" s="57"/>
      <c r="D34" s="57"/>
      <c r="E34" s="57"/>
      <c r="F34" s="57"/>
      <c r="G34" s="108"/>
      <c r="H34" s="124"/>
      <c r="I34" s="18"/>
      <c r="J34" s="18"/>
      <c r="K34" s="57"/>
      <c r="L34" s="18"/>
      <c r="M34" s="18"/>
      <c r="N34" s="18"/>
      <c r="O34" s="109"/>
      <c r="P34" s="16"/>
      <c r="Q34" s="16"/>
      <c r="R34" s="16"/>
      <c r="S34" s="68"/>
      <c r="T34" s="16"/>
      <c r="U34" s="17"/>
      <c r="V34" s="3"/>
      <c r="W34" s="3"/>
      <c r="X34" s="2"/>
    </row>
    <row r="35" spans="1:26" ht="18.5" x14ac:dyDescent="0.45">
      <c r="A35" s="110"/>
      <c r="B35" s="293" t="s">
        <v>77</v>
      </c>
      <c r="C35" s="294"/>
      <c r="D35" s="19"/>
      <c r="E35" s="125" t="s">
        <v>25</v>
      </c>
      <c r="F35" s="126" t="s">
        <v>26</v>
      </c>
      <c r="G35" s="125" t="s">
        <v>27</v>
      </c>
      <c r="H35" s="14"/>
      <c r="I35" s="27" t="s">
        <v>28</v>
      </c>
      <c r="J35" s="18"/>
      <c r="K35" s="5"/>
      <c r="L35" s="58" t="s">
        <v>25</v>
      </c>
      <c r="M35" s="58" t="s">
        <v>26</v>
      </c>
      <c r="N35" s="59" t="s">
        <v>27</v>
      </c>
      <c r="O35" s="109"/>
      <c r="P35" s="17"/>
      <c r="Q35" s="17"/>
      <c r="R35" s="17"/>
      <c r="S35" s="17"/>
      <c r="T35" s="16"/>
      <c r="U35" s="17" t="s">
        <v>29</v>
      </c>
      <c r="V35" s="17"/>
      <c r="W35" s="17"/>
      <c r="X35" s="66"/>
      <c r="Y35" s="79"/>
      <c r="Z35" s="79"/>
    </row>
    <row r="36" spans="1:26" ht="19.149999999999999" customHeight="1" x14ac:dyDescent="0.45">
      <c r="A36" s="110"/>
      <c r="B36" s="293"/>
      <c r="C36" s="294"/>
      <c r="D36" s="101"/>
      <c r="E36" s="41" t="str">
        <f>IF(F12="Solo empleado",1,
IF(F12="Empleado + 1",2,
IF(F12="Empleado + familia",3,"")))</f>
        <v/>
      </c>
      <c r="F36" s="51" t="str">
        <f>IF(F12="Solo empleado",3,
IF(F12="Empleado + 1",6,
IF(F12="Empleado + familia",9,"")))</f>
        <v/>
      </c>
      <c r="G36" s="50" t="str">
        <f>IF(F12="Solo empleado",6,
IF(F12="Empleado + 1",12,
IF(F12="Empleado + familia",18,"")))</f>
        <v/>
      </c>
      <c r="H36" s="127"/>
      <c r="I36" s="221" t="s">
        <v>30</v>
      </c>
      <c r="J36" s="221"/>
      <c r="K36" s="5"/>
      <c r="L36" s="50" t="str">
        <f>IF(F12="Solo empleado",3,
IF(F12="Empleado + 1",6,
IF(F12="Empleado + familia",9,"")))</f>
        <v/>
      </c>
      <c r="M36" s="60" t="str">
        <f>IF(F12="Solo empleado",6,
IF(F12="Empleado + 1",12,
IF(F12="Empleado + familia",18,"")))</f>
        <v/>
      </c>
      <c r="N36" s="61" t="str">
        <f>IF(F12="Solo empleado",12,
IF(F12="Empleado + 1",24,
IF(F12="Empleado + familia",36,"")))</f>
        <v/>
      </c>
      <c r="O36" s="109"/>
      <c r="P36" s="17"/>
      <c r="Q36" s="17"/>
      <c r="R36" s="17"/>
      <c r="S36" s="17"/>
      <c r="T36" s="16"/>
      <c r="U36" s="17"/>
      <c r="V36" s="72">
        <v>0</v>
      </c>
      <c r="W36" s="17"/>
      <c r="X36" s="66"/>
      <c r="Y36" s="79"/>
      <c r="Z36" s="79"/>
    </row>
    <row r="37" spans="1:26" ht="24" customHeight="1" x14ac:dyDescent="0.45">
      <c r="A37" s="110"/>
      <c r="B37" s="293"/>
      <c r="C37" s="294"/>
      <c r="D37" s="101"/>
      <c r="E37" s="305"/>
      <c r="F37" s="262"/>
      <c r="G37" s="262"/>
      <c r="H37" s="49"/>
      <c r="I37" s="221"/>
      <c r="J37" s="221"/>
      <c r="K37" s="5"/>
      <c r="L37" s="305"/>
      <c r="M37" s="262"/>
      <c r="N37" s="262"/>
      <c r="O37" s="128"/>
      <c r="P37" s="67"/>
      <c r="Q37" s="16"/>
      <c r="R37" s="17"/>
      <c r="S37" s="17"/>
      <c r="T37" s="16"/>
      <c r="U37" s="17"/>
      <c r="V37" s="73">
        <v>0.05</v>
      </c>
      <c r="W37" s="17"/>
      <c r="X37" s="66"/>
      <c r="Y37" s="79"/>
      <c r="Z37" s="79"/>
    </row>
    <row r="38" spans="1:26" ht="18.5" x14ac:dyDescent="0.45">
      <c r="A38" s="110"/>
      <c r="B38" s="293"/>
      <c r="C38" s="294"/>
      <c r="D38" s="129"/>
      <c r="E38" s="129"/>
      <c r="F38" s="129"/>
      <c r="G38" s="129"/>
      <c r="H38" s="130"/>
      <c r="I38" s="79"/>
      <c r="J38" s="18"/>
      <c r="K38" s="5"/>
      <c r="L38" s="131"/>
      <c r="M38" s="131"/>
      <c r="N38" s="131"/>
      <c r="O38" s="109"/>
      <c r="P38" s="67"/>
      <c r="Q38" s="74"/>
      <c r="R38" s="17"/>
      <c r="S38" s="258"/>
      <c r="T38" s="258"/>
      <c r="U38" s="258"/>
      <c r="V38" s="72">
        <v>0.1</v>
      </c>
      <c r="W38" s="17"/>
      <c r="X38" s="66"/>
      <c r="Y38" s="79"/>
      <c r="Z38" s="79"/>
    </row>
    <row r="39" spans="1:26" ht="18.5" x14ac:dyDescent="0.45">
      <c r="A39" s="110"/>
      <c r="B39" s="161" t="s">
        <v>80</v>
      </c>
      <c r="C39" s="132"/>
      <c r="D39" s="132"/>
      <c r="E39" s="125" t="s">
        <v>25</v>
      </c>
      <c r="F39" s="125" t="s">
        <v>26</v>
      </c>
      <c r="G39" s="125" t="s">
        <v>27</v>
      </c>
      <c r="H39" s="32"/>
      <c r="I39" s="65" t="s">
        <v>31</v>
      </c>
      <c r="J39" s="133"/>
      <c r="K39" s="5"/>
      <c r="L39" s="54" t="s">
        <v>25</v>
      </c>
      <c r="M39" s="54" t="s">
        <v>26</v>
      </c>
      <c r="N39" s="54" t="s">
        <v>27</v>
      </c>
      <c r="O39" s="128"/>
      <c r="P39" s="17"/>
      <c r="Q39" s="75"/>
      <c r="R39" s="17"/>
      <c r="S39" s="258"/>
      <c r="T39" s="258"/>
      <c r="U39" s="258"/>
      <c r="V39" s="73">
        <v>0.15</v>
      </c>
      <c r="W39" s="17"/>
      <c r="X39" s="66"/>
      <c r="Y39" s="79"/>
      <c r="Z39" s="79"/>
    </row>
    <row r="40" spans="1:26" ht="22.15" customHeight="1" x14ac:dyDescent="0.45">
      <c r="A40" s="110"/>
      <c r="B40" s="267" t="s">
        <v>32</v>
      </c>
      <c r="C40" s="222"/>
      <c r="D40" s="99"/>
      <c r="E40" s="52" t="str">
        <f>IF(F12="Solo empleado",1,
IF(F12="Empleado + 1",2,
IF(F12="Empleado + familia",3,"")))</f>
        <v/>
      </c>
      <c r="F40" s="48" t="str">
        <f>IF(F12="Solo empleado",2,
IF(F12="Empleado + 1",4,
IF(F12="Empleado + familia",6,"")))</f>
        <v/>
      </c>
      <c r="G40" s="50" t="str">
        <f>IF(F12="Solo empleado",4,
IF(F12="Empleado + 1",8,
IF(F12="Empleado + familia",12,"")))</f>
        <v/>
      </c>
      <c r="H40" s="124"/>
      <c r="I40" s="222" t="s">
        <v>33</v>
      </c>
      <c r="J40" s="222"/>
      <c r="K40" s="5"/>
      <c r="L40" s="50" t="str">
        <f>IF(F12="Solo empleado",2,
IF(F12="Empleado + 1",4,
IF(F12="Empleado + familia",6,"")))</f>
        <v/>
      </c>
      <c r="M40" s="50" t="str">
        <f>IF(F12="Solo empleado",4,
IF(F12="Empleado + 1",8,
IF(F12="Empleado + familia",12,"")))</f>
        <v/>
      </c>
      <c r="N40" s="50" t="str">
        <f>IF(F12="Solo empleado",8,
IF(F12="Empleado + 1",16,
IF(F12="Empleado + familia",24,"")))</f>
        <v/>
      </c>
      <c r="O40" s="109"/>
      <c r="P40" s="17"/>
      <c r="Q40" s="75"/>
      <c r="R40" s="17"/>
      <c r="S40" s="75"/>
      <c r="T40" s="16"/>
      <c r="U40" s="17"/>
      <c r="V40" s="73">
        <v>0.2</v>
      </c>
      <c r="W40" s="17"/>
      <c r="X40" s="66"/>
      <c r="Y40" s="79"/>
      <c r="Z40" s="79"/>
    </row>
    <row r="41" spans="1:26" ht="22.9" customHeight="1" x14ac:dyDescent="0.45">
      <c r="A41" s="110"/>
      <c r="B41" s="267"/>
      <c r="C41" s="222"/>
      <c r="D41" s="99"/>
      <c r="E41" s="261"/>
      <c r="F41" s="262"/>
      <c r="G41" s="263"/>
      <c r="H41" s="134"/>
      <c r="I41" s="222"/>
      <c r="J41" s="222"/>
      <c r="K41" s="5"/>
      <c r="L41" s="261"/>
      <c r="M41" s="262"/>
      <c r="N41" s="263"/>
      <c r="O41" s="109"/>
      <c r="P41" s="17"/>
      <c r="Q41" s="75"/>
      <c r="R41" s="17"/>
      <c r="S41" s="75"/>
      <c r="T41" s="16"/>
      <c r="U41" s="17"/>
      <c r="V41" s="73">
        <v>0.25</v>
      </c>
      <c r="W41" s="17"/>
      <c r="X41" s="66"/>
      <c r="Y41" s="79"/>
      <c r="Z41" s="79"/>
    </row>
    <row r="42" spans="1:26" ht="18.5" x14ac:dyDescent="0.45">
      <c r="A42" s="110"/>
      <c r="B42" s="267"/>
      <c r="C42" s="222"/>
      <c r="D42" s="99"/>
      <c r="E42" s="99"/>
      <c r="F42" s="99"/>
      <c r="G42" s="132"/>
      <c r="H42" s="134"/>
      <c r="I42" s="222"/>
      <c r="J42" s="222"/>
      <c r="K42" s="5"/>
      <c r="L42" s="100"/>
      <c r="M42" s="100"/>
      <c r="N42" s="53"/>
      <c r="O42" s="109"/>
      <c r="P42" s="17"/>
      <c r="Q42" s="75"/>
      <c r="R42" s="17"/>
      <c r="S42" s="75"/>
      <c r="T42" s="16"/>
      <c r="U42" s="17"/>
      <c r="V42" s="73">
        <v>0.3</v>
      </c>
      <c r="W42" s="17"/>
      <c r="X42" s="66"/>
      <c r="Y42" s="79"/>
      <c r="Z42" s="79"/>
    </row>
    <row r="43" spans="1:26" ht="19.149999999999999" customHeight="1" x14ac:dyDescent="0.45">
      <c r="A43" s="110"/>
      <c r="B43" s="267"/>
      <c r="C43" s="222"/>
      <c r="D43" s="132"/>
      <c r="E43" s="125" t="s">
        <v>25</v>
      </c>
      <c r="F43" s="125" t="s">
        <v>26</v>
      </c>
      <c r="G43" s="135" t="s">
        <v>27</v>
      </c>
      <c r="H43" s="32"/>
      <c r="I43" s="133"/>
      <c r="J43" s="133"/>
      <c r="K43" s="5"/>
      <c r="L43" s="55" t="s">
        <v>25</v>
      </c>
      <c r="M43" s="56" t="s">
        <v>26</v>
      </c>
      <c r="N43" s="54" t="s">
        <v>27</v>
      </c>
      <c r="O43" s="128"/>
      <c r="P43" s="17"/>
      <c r="Q43" s="17"/>
      <c r="R43" s="17"/>
      <c r="S43" s="17"/>
      <c r="T43" s="16"/>
      <c r="U43" s="17"/>
      <c r="V43" s="73">
        <v>0.35</v>
      </c>
      <c r="W43" s="17"/>
      <c r="X43" s="66"/>
      <c r="Y43" s="79"/>
      <c r="Z43" s="79"/>
    </row>
    <row r="44" spans="1:26" ht="20.65" customHeight="1" x14ac:dyDescent="0.45">
      <c r="A44" s="110"/>
      <c r="B44" s="268" t="s">
        <v>81</v>
      </c>
      <c r="C44" s="269"/>
      <c r="D44" s="269"/>
      <c r="E44" s="50" t="str">
        <f>IF(F12="Solo empleado",1,
IF(F12="Empleado + 1",2,
IF(F12="Empleado + familia",3,"")))</f>
        <v/>
      </c>
      <c r="F44" s="50" t="str">
        <f>IF(F12="Solo empleado",2,
IF(F12="Empleado + 1",4,
IF(F12="Empleado + familia",6,"")))</f>
        <v/>
      </c>
      <c r="G44" s="42" t="str">
        <f>IF(F12="Solo empleado",4,
IF(F12="Empleado + 1",8,
IF(F12="Empleado + familia",12,"")))</f>
        <v/>
      </c>
      <c r="H44" s="32"/>
      <c r="I44" s="28" t="s">
        <v>34</v>
      </c>
      <c r="J44" s="133"/>
      <c r="K44" s="5"/>
      <c r="L44" s="43" t="str">
        <f>IF(F12="Solo empleado",0,
IF(F12="Empleado + 1",0,
IF(F12="Empleado + familia",0,"")))</f>
        <v/>
      </c>
      <c r="M44" s="44" t="str">
        <f>IF(F12="Solo empleado",0,
IF(F12="Empleado + 1",0,
IF(F12="Empleado + familia",0,"")))</f>
        <v/>
      </c>
      <c r="N44" s="45" t="str">
        <f>IF(F12="Solo empleado",2,
IF(F12="Empleado + 1",4,
IF(F12="Empleado + familia",6,"")))</f>
        <v/>
      </c>
      <c r="O44" s="109"/>
      <c r="P44" s="17"/>
      <c r="Q44" s="74"/>
      <c r="R44" s="17"/>
      <c r="S44" s="258"/>
      <c r="T44" s="258"/>
      <c r="U44" s="258"/>
      <c r="V44" s="73">
        <v>0.4</v>
      </c>
      <c r="W44" s="17"/>
      <c r="X44" s="66"/>
      <c r="Y44" s="79"/>
      <c r="Z44" s="79"/>
    </row>
    <row r="45" spans="1:26" ht="19.899999999999999" customHeight="1" x14ac:dyDescent="0.45">
      <c r="A45" s="110"/>
      <c r="B45" s="268"/>
      <c r="C45" s="269"/>
      <c r="D45" s="269"/>
      <c r="E45" s="305"/>
      <c r="F45" s="262"/>
      <c r="G45" s="262"/>
      <c r="H45" s="136"/>
      <c r="I45" s="222" t="s">
        <v>35</v>
      </c>
      <c r="J45" s="222"/>
      <c r="K45" s="5"/>
      <c r="L45" s="305"/>
      <c r="M45" s="262"/>
      <c r="N45" s="263"/>
      <c r="O45" s="109"/>
      <c r="P45" s="17"/>
      <c r="Q45" s="75"/>
      <c r="R45" s="17"/>
      <c r="S45" s="75"/>
      <c r="T45" s="16"/>
      <c r="U45" s="17"/>
      <c r="V45" s="73">
        <v>0.45</v>
      </c>
      <c r="W45" s="17"/>
      <c r="X45" s="66"/>
      <c r="Y45" s="79"/>
      <c r="Z45" s="79"/>
    </row>
    <row r="46" spans="1:26" ht="36.75" customHeight="1" x14ac:dyDescent="0.45">
      <c r="A46" s="110"/>
      <c r="B46" s="270"/>
      <c r="C46" s="271"/>
      <c r="D46" s="271"/>
      <c r="E46" s="99"/>
      <c r="F46" s="99"/>
      <c r="G46" s="133"/>
      <c r="H46" s="137"/>
      <c r="I46" s="222"/>
      <c r="J46" s="222"/>
      <c r="K46" s="5"/>
      <c r="L46" s="47"/>
      <c r="M46" s="46"/>
      <c r="N46" s="47"/>
      <c r="O46" s="109"/>
      <c r="P46" s="17"/>
      <c r="Q46" s="17"/>
      <c r="R46" s="17"/>
      <c r="S46" s="17"/>
      <c r="T46" s="16"/>
      <c r="U46" s="17"/>
      <c r="V46" s="73">
        <v>0.5</v>
      </c>
      <c r="W46" s="17"/>
      <c r="X46" s="66"/>
      <c r="Y46" s="79"/>
      <c r="Z46" s="79"/>
    </row>
    <row r="47" spans="1:26" ht="18.5" x14ac:dyDescent="0.45">
      <c r="A47" s="18"/>
      <c r="B47" s="306" t="s">
        <v>36</v>
      </c>
      <c r="C47" s="307"/>
      <c r="D47" s="307"/>
      <c r="E47" s="307"/>
      <c r="F47" s="307"/>
      <c r="G47" s="307"/>
      <c r="H47" s="307"/>
      <c r="I47" s="307"/>
      <c r="J47" s="307"/>
      <c r="K47" s="307"/>
      <c r="L47" s="307"/>
      <c r="M47" s="307"/>
      <c r="N47" s="307"/>
      <c r="O47" s="308"/>
      <c r="P47" s="18"/>
      <c r="Q47" s="18"/>
      <c r="R47" s="18"/>
      <c r="S47" s="260"/>
      <c r="T47" s="19"/>
      <c r="U47" s="18"/>
      <c r="V47" s="18"/>
      <c r="W47" s="18"/>
      <c r="X47" s="79"/>
      <c r="Y47" s="79"/>
      <c r="Z47" s="79"/>
    </row>
    <row r="48" spans="1:26" x14ac:dyDescent="0.35">
      <c r="A48" s="18"/>
      <c r="B48" s="95"/>
      <c r="C48" s="18"/>
      <c r="D48" s="18"/>
      <c r="E48" s="4"/>
      <c r="F48" s="4"/>
      <c r="G48" s="19"/>
      <c r="H48" s="19"/>
      <c r="I48" s="19"/>
      <c r="J48" s="19"/>
      <c r="K48" s="19"/>
      <c r="L48" s="19"/>
      <c r="M48" s="19"/>
      <c r="N48" s="19"/>
      <c r="O48" s="109"/>
      <c r="P48" s="18"/>
      <c r="Q48" s="18"/>
      <c r="R48" s="18"/>
      <c r="S48" s="260"/>
      <c r="T48" s="19"/>
      <c r="U48" s="18"/>
      <c r="V48" s="18"/>
      <c r="W48" s="18"/>
      <c r="X48" s="79"/>
      <c r="Y48" s="79"/>
      <c r="Z48" s="79"/>
    </row>
    <row r="49" spans="1:26" ht="15.5" x14ac:dyDescent="0.35">
      <c r="A49" s="18"/>
      <c r="B49" s="162" t="s">
        <v>82</v>
      </c>
      <c r="C49" s="18"/>
      <c r="D49" s="18"/>
      <c r="E49" s="4"/>
      <c r="F49" s="4"/>
      <c r="G49" s="19"/>
      <c r="H49" s="19"/>
      <c r="I49" s="27" t="s">
        <v>37</v>
      </c>
      <c r="J49" s="19"/>
      <c r="K49" s="19"/>
      <c r="L49" s="19"/>
      <c r="M49" s="19"/>
      <c r="N49" s="19"/>
      <c r="O49" s="109"/>
      <c r="P49" s="18"/>
      <c r="Q49" s="18"/>
      <c r="R49" s="18"/>
      <c r="S49" s="259"/>
      <c r="T49" s="19"/>
      <c r="U49" s="18"/>
      <c r="V49" s="18"/>
      <c r="W49" s="18"/>
      <c r="X49" s="79"/>
      <c r="Y49" s="79"/>
      <c r="Z49" s="79"/>
    </row>
    <row r="50" spans="1:26" ht="19.899999999999999" customHeight="1" x14ac:dyDescent="0.35">
      <c r="A50" s="18"/>
      <c r="B50" s="301" t="s">
        <v>38</v>
      </c>
      <c r="C50" s="222"/>
      <c r="D50" s="99"/>
      <c r="E50" s="295"/>
      <c r="F50" s="296"/>
      <c r="G50" s="297"/>
      <c r="H50" s="19"/>
      <c r="I50" s="222" t="s">
        <v>39</v>
      </c>
      <c r="J50" s="222"/>
      <c r="K50" s="222"/>
      <c r="L50" s="295"/>
      <c r="M50" s="296"/>
      <c r="N50" s="297"/>
      <c r="O50" s="109"/>
      <c r="P50" s="18"/>
      <c r="Q50" s="18"/>
      <c r="R50" s="18"/>
      <c r="S50" s="259"/>
      <c r="T50" s="19"/>
      <c r="U50" s="18"/>
      <c r="V50" s="18"/>
      <c r="W50" s="18"/>
      <c r="X50" s="79"/>
      <c r="Y50" s="79"/>
      <c r="Z50" s="79"/>
    </row>
    <row r="51" spans="1:26" ht="16.149999999999999" customHeight="1" x14ac:dyDescent="0.35">
      <c r="A51" s="18"/>
      <c r="B51" s="301"/>
      <c r="C51" s="222"/>
      <c r="D51" s="99"/>
      <c r="E51" s="99"/>
      <c r="F51" s="99"/>
      <c r="G51" s="19"/>
      <c r="H51" s="19"/>
      <c r="I51" s="222"/>
      <c r="J51" s="222"/>
      <c r="K51" s="222"/>
      <c r="L51" s="19"/>
      <c r="M51" s="19"/>
      <c r="N51" s="19"/>
      <c r="O51" s="109"/>
      <c r="P51" s="18"/>
      <c r="Q51" s="18"/>
      <c r="R51" s="18"/>
      <c r="S51" s="18"/>
      <c r="T51" s="19"/>
      <c r="U51" s="18"/>
      <c r="V51" s="18"/>
      <c r="W51" s="18"/>
      <c r="X51" s="79"/>
      <c r="Y51" s="79"/>
      <c r="Z51" s="79"/>
    </row>
    <row r="52" spans="1:26" x14ac:dyDescent="0.35">
      <c r="A52" s="18"/>
      <c r="B52" s="95"/>
      <c r="C52" s="18"/>
      <c r="D52" s="18"/>
      <c r="E52" s="18"/>
      <c r="F52" s="18"/>
      <c r="G52" s="19"/>
      <c r="H52" s="19"/>
      <c r="I52" s="19"/>
      <c r="J52" s="19"/>
      <c r="K52" s="19"/>
      <c r="L52" s="19"/>
      <c r="M52" s="19"/>
      <c r="N52" s="19"/>
      <c r="O52" s="109"/>
      <c r="P52" s="18"/>
      <c r="Q52" s="18"/>
      <c r="R52" s="18"/>
      <c r="S52" s="18"/>
      <c r="T52" s="19"/>
      <c r="U52" s="18"/>
      <c r="V52" s="18"/>
      <c r="W52" s="18"/>
      <c r="X52" s="79"/>
      <c r="Y52" s="79"/>
      <c r="Z52" s="79"/>
    </row>
    <row r="53" spans="1:26" ht="15.5" x14ac:dyDescent="0.35">
      <c r="A53" s="18"/>
      <c r="B53" s="29" t="s">
        <v>40</v>
      </c>
      <c r="C53" s="18"/>
      <c r="D53" s="18"/>
      <c r="E53" s="18"/>
      <c r="F53" s="18"/>
      <c r="G53" s="19"/>
      <c r="H53" s="19"/>
      <c r="I53" s="27" t="s">
        <v>41</v>
      </c>
      <c r="J53" s="19"/>
      <c r="K53" s="19"/>
      <c r="L53" s="19"/>
      <c r="M53" s="19"/>
      <c r="N53" s="19"/>
      <c r="O53" s="109"/>
      <c r="P53" s="17"/>
      <c r="Q53" s="16"/>
      <c r="R53" s="16" t="s">
        <v>42</v>
      </c>
      <c r="S53" s="16"/>
      <c r="T53" s="16"/>
      <c r="U53" s="16"/>
      <c r="V53" s="17"/>
      <c r="W53" s="17"/>
      <c r="X53" s="79"/>
      <c r="Y53" s="79"/>
      <c r="Z53" s="79"/>
    </row>
    <row r="54" spans="1:26" ht="19.149999999999999" customHeight="1" x14ac:dyDescent="0.35">
      <c r="A54" s="18"/>
      <c r="B54" s="301" t="s">
        <v>43</v>
      </c>
      <c r="C54" s="222"/>
      <c r="D54" s="99"/>
      <c r="E54" s="295"/>
      <c r="F54" s="296"/>
      <c r="G54" s="297"/>
      <c r="H54" s="19"/>
      <c r="I54" s="64" t="s">
        <v>44</v>
      </c>
      <c r="J54" s="19"/>
      <c r="K54" s="19"/>
      <c r="L54" s="302">
        <v>0</v>
      </c>
      <c r="M54" s="303"/>
      <c r="N54" s="304"/>
      <c r="O54" s="109"/>
      <c r="P54" s="17"/>
      <c r="Q54" s="16"/>
      <c r="R54" s="16" t="s">
        <v>45</v>
      </c>
      <c r="S54" s="16" t="s">
        <v>46</v>
      </c>
      <c r="T54" s="16" t="s">
        <v>47</v>
      </c>
      <c r="U54" s="16"/>
      <c r="V54" s="17"/>
      <c r="W54" s="17"/>
      <c r="X54" s="79"/>
      <c r="Y54" s="79"/>
      <c r="Z54" s="79"/>
    </row>
    <row r="55" spans="1:26" x14ac:dyDescent="0.35">
      <c r="A55" s="18"/>
      <c r="B55" s="301"/>
      <c r="C55" s="222"/>
      <c r="D55" s="99"/>
      <c r="E55" s="99"/>
      <c r="F55" s="99"/>
      <c r="G55" s="19"/>
      <c r="H55" s="19"/>
      <c r="I55" s="19"/>
      <c r="J55" s="19"/>
      <c r="K55" s="19"/>
      <c r="L55" s="19"/>
      <c r="M55" s="19"/>
      <c r="N55" s="19"/>
      <c r="O55" s="109"/>
      <c r="P55" s="17"/>
      <c r="Q55" s="16" t="s">
        <v>48</v>
      </c>
      <c r="R55" s="16">
        <v>2500</v>
      </c>
      <c r="S55" s="16">
        <v>1500</v>
      </c>
      <c r="T55" s="16">
        <v>6600</v>
      </c>
      <c r="U55" s="16"/>
      <c r="V55" s="17"/>
      <c r="W55" s="17"/>
      <c r="X55" s="79"/>
      <c r="Y55" s="79"/>
      <c r="Z55" s="79"/>
    </row>
    <row r="56" spans="1:26" ht="21" customHeight="1" x14ac:dyDescent="0.35">
      <c r="A56" s="18"/>
      <c r="B56" s="95"/>
      <c r="C56" s="18"/>
      <c r="D56" s="18"/>
      <c r="E56" s="4"/>
      <c r="F56" s="4"/>
      <c r="G56" s="19"/>
      <c r="H56" s="19"/>
      <c r="I56" s="19"/>
      <c r="J56" s="19"/>
      <c r="K56" s="19"/>
      <c r="L56" s="19"/>
      <c r="M56" s="19"/>
      <c r="N56" s="19"/>
      <c r="O56" s="109"/>
      <c r="P56" s="17"/>
      <c r="Q56" s="16" t="s">
        <v>49</v>
      </c>
      <c r="R56" s="16">
        <v>5000</v>
      </c>
      <c r="S56" s="16">
        <v>3000</v>
      </c>
      <c r="T56" s="16">
        <v>13200</v>
      </c>
      <c r="U56" s="16"/>
      <c r="V56" s="17"/>
      <c r="W56" s="17"/>
      <c r="X56" s="79"/>
      <c r="Y56" s="79"/>
      <c r="Z56" s="79"/>
    </row>
    <row r="57" spans="1:26" ht="8.65" customHeight="1" thickBot="1" x14ac:dyDescent="0.4">
      <c r="A57" s="18"/>
      <c r="B57" s="119"/>
      <c r="C57" s="120"/>
      <c r="D57" s="120"/>
      <c r="E57" s="120"/>
      <c r="F57" s="120"/>
      <c r="G57" s="120"/>
      <c r="H57" s="120"/>
      <c r="I57" s="120"/>
      <c r="J57" s="120"/>
      <c r="K57" s="120"/>
      <c r="L57" s="120"/>
      <c r="M57" s="120"/>
      <c r="N57" s="120"/>
      <c r="O57" s="121"/>
      <c r="P57" s="17"/>
      <c r="Q57" s="16"/>
      <c r="R57" s="16"/>
      <c r="S57" s="16"/>
      <c r="T57" s="16"/>
      <c r="U57" s="16"/>
      <c r="V57" s="17"/>
      <c r="W57" s="17"/>
      <c r="X57" s="79"/>
      <c r="Y57" s="79"/>
      <c r="Z57" s="79"/>
    </row>
    <row r="58" spans="1:26" ht="19.149999999999999" customHeight="1" thickTop="1" x14ac:dyDescent="0.45">
      <c r="A58" s="110"/>
      <c r="B58" s="196" t="s">
        <v>50</v>
      </c>
      <c r="C58" s="197"/>
      <c r="D58" s="197"/>
      <c r="E58" s="197"/>
      <c r="F58" s="197"/>
      <c r="G58" s="197"/>
      <c r="H58" s="197"/>
      <c r="I58" s="197"/>
      <c r="J58" s="197"/>
      <c r="K58" s="197"/>
      <c r="L58" s="197"/>
      <c r="M58" s="197"/>
      <c r="N58" s="197"/>
      <c r="O58" s="198"/>
      <c r="P58" s="71"/>
      <c r="Q58" s="16" t="s">
        <v>51</v>
      </c>
      <c r="R58" s="16">
        <v>6600</v>
      </c>
      <c r="S58" s="16">
        <v>6600</v>
      </c>
      <c r="T58" s="16">
        <v>6600</v>
      </c>
      <c r="U58" s="16"/>
      <c r="V58" s="17"/>
      <c r="W58" s="17"/>
      <c r="X58" s="79"/>
      <c r="Y58" s="79"/>
      <c r="Z58" s="79"/>
    </row>
    <row r="59" spans="1:26" ht="9.4" customHeight="1" x14ac:dyDescent="0.35">
      <c r="A59" s="18"/>
      <c r="B59" s="95"/>
      <c r="C59" s="19"/>
      <c r="D59" s="19"/>
      <c r="E59" s="19"/>
      <c r="F59" s="19"/>
      <c r="G59" s="138"/>
      <c r="H59" s="122"/>
      <c r="I59" s="19"/>
      <c r="J59" s="139"/>
      <c r="K59" s="19"/>
      <c r="L59" s="19"/>
      <c r="M59" s="19"/>
      <c r="N59" s="19"/>
      <c r="O59" s="109"/>
      <c r="P59" s="16"/>
      <c r="Q59" s="16" t="s">
        <v>52</v>
      </c>
      <c r="R59" s="16">
        <v>13200</v>
      </c>
      <c r="S59" s="16">
        <v>13200</v>
      </c>
      <c r="T59" s="16">
        <v>13200</v>
      </c>
      <c r="U59" s="16"/>
      <c r="V59" s="17"/>
      <c r="W59" s="17"/>
      <c r="X59" s="79"/>
      <c r="Y59" s="79"/>
      <c r="Z59" s="79"/>
    </row>
    <row r="60" spans="1:26" ht="14.65" customHeight="1" x14ac:dyDescent="0.45">
      <c r="A60" s="18"/>
      <c r="B60" s="206" t="s">
        <v>53</v>
      </c>
      <c r="C60" s="207"/>
      <c r="D60" s="207"/>
      <c r="E60" s="207"/>
      <c r="F60" s="207"/>
      <c r="G60" s="230" t="s">
        <v>54</v>
      </c>
      <c r="H60" s="207"/>
      <c r="I60" s="207"/>
      <c r="J60" s="300"/>
      <c r="K60" s="230" t="s">
        <v>55</v>
      </c>
      <c r="L60" s="207"/>
      <c r="M60" s="207"/>
      <c r="N60" s="207"/>
      <c r="O60" s="208"/>
      <c r="P60" s="16"/>
      <c r="Q60" s="16"/>
      <c r="R60" s="16"/>
      <c r="S60" s="16"/>
      <c r="T60" s="16"/>
      <c r="U60" s="16"/>
      <c r="V60" s="17"/>
      <c r="W60" s="17"/>
      <c r="X60" s="79"/>
      <c r="Y60" s="79"/>
      <c r="Z60" s="79"/>
    </row>
    <row r="61" spans="1:26" ht="6.4" customHeight="1" x14ac:dyDescent="0.45">
      <c r="A61" s="18"/>
      <c r="B61" s="8"/>
      <c r="C61" s="9"/>
      <c r="D61" s="9"/>
      <c r="E61" s="9"/>
      <c r="F61" s="40"/>
      <c r="G61" s="36"/>
      <c r="H61" s="37"/>
      <c r="I61" s="9"/>
      <c r="J61" s="10"/>
      <c r="K61" s="9"/>
      <c r="L61" s="9"/>
      <c r="M61" s="9"/>
      <c r="N61" s="9"/>
      <c r="O61" s="11"/>
      <c r="P61" s="16"/>
      <c r="Q61" s="16"/>
      <c r="R61" s="16"/>
      <c r="S61" s="16"/>
      <c r="T61" s="16"/>
      <c r="U61" s="16"/>
      <c r="V61" s="17"/>
      <c r="W61" s="17"/>
      <c r="X61" s="79"/>
      <c r="Y61" s="79"/>
      <c r="Z61" s="79"/>
    </row>
    <row r="62" spans="1:26" ht="22.5" customHeight="1" x14ac:dyDescent="0.45">
      <c r="A62" s="18"/>
      <c r="B62" s="289" t="s">
        <v>56</v>
      </c>
      <c r="C62" s="264">
        <f>IF(F12="Solo empleado",R63,
IF(F12="Empleado + 1",R64,
IF(F12="Empleado + familia",R65,0)))</f>
        <v>0</v>
      </c>
      <c r="D62" s="33"/>
      <c r="E62" s="33"/>
      <c r="F62" s="38"/>
      <c r="G62" s="257" t="s">
        <v>56</v>
      </c>
      <c r="H62" s="286"/>
      <c r="I62" s="264">
        <f>IF(F12="Solo empleado",S63,
IF(F12="Empleado + 1",S64,
IF(F12="Empleado + familia",S65,0)))</f>
        <v>0</v>
      </c>
      <c r="J62" s="10"/>
      <c r="K62" s="286" t="s">
        <v>56</v>
      </c>
      <c r="L62" s="264">
        <f>IF(F12="Solo empleado",T63,
IF(F12="Empleado + 1",T64,
IF(F12="Empleado + familia",T65,0)))</f>
        <v>0</v>
      </c>
      <c r="M62" s="264"/>
      <c r="N62" s="264"/>
      <c r="O62" s="11"/>
      <c r="P62" s="16"/>
      <c r="Q62" s="16" t="s">
        <v>57</v>
      </c>
      <c r="R62" s="16">
        <v>0.2</v>
      </c>
      <c r="S62" s="16">
        <v>0.2</v>
      </c>
      <c r="T62" s="16">
        <v>0</v>
      </c>
      <c r="U62" s="16"/>
      <c r="V62" s="17"/>
      <c r="W62" s="17"/>
      <c r="X62" s="79"/>
      <c r="Y62" s="79"/>
      <c r="Z62" s="79"/>
    </row>
    <row r="63" spans="1:26" ht="22.5" customHeight="1" x14ac:dyDescent="0.45">
      <c r="A63" s="18"/>
      <c r="B63" s="289"/>
      <c r="C63" s="264"/>
      <c r="D63" s="33"/>
      <c r="E63" s="33"/>
      <c r="F63" s="38"/>
      <c r="G63" s="257"/>
      <c r="H63" s="286"/>
      <c r="I63" s="264"/>
      <c r="J63" s="10"/>
      <c r="K63" s="286"/>
      <c r="L63" s="264"/>
      <c r="M63" s="264"/>
      <c r="N63" s="264"/>
      <c r="O63" s="11"/>
      <c r="P63" s="16"/>
      <c r="Q63" s="16" t="s">
        <v>58</v>
      </c>
      <c r="R63" s="16">
        <v>2121.2399999999998</v>
      </c>
      <c r="S63" s="16">
        <v>2632.56</v>
      </c>
      <c r="T63" s="16">
        <v>1401.36</v>
      </c>
      <c r="U63" s="16"/>
      <c r="V63" s="17"/>
      <c r="W63" s="17"/>
      <c r="X63" s="79"/>
      <c r="Y63" s="79"/>
      <c r="Z63" s="79"/>
    </row>
    <row r="64" spans="1:26" ht="16.5" customHeight="1" x14ac:dyDescent="0.45">
      <c r="A64" s="18"/>
      <c r="B64" s="154"/>
      <c r="C64" s="9"/>
      <c r="D64" s="9"/>
      <c r="E64" s="9"/>
      <c r="F64" s="10"/>
      <c r="G64" s="156"/>
      <c r="H64" s="157"/>
      <c r="I64" s="9"/>
      <c r="J64" s="10"/>
      <c r="K64" s="156"/>
      <c r="L64" s="9"/>
      <c r="M64" s="9"/>
      <c r="N64" s="9"/>
      <c r="O64" s="11"/>
      <c r="P64" s="16"/>
      <c r="Q64" s="16" t="s">
        <v>59</v>
      </c>
      <c r="R64" s="16">
        <f>399.96*12</f>
        <v>4799.5199999999995</v>
      </c>
      <c r="S64" s="16">
        <f>500.38*12</f>
        <v>6004.5599999999995</v>
      </c>
      <c r="T64" s="16">
        <v>3497.88</v>
      </c>
      <c r="U64" s="16"/>
      <c r="V64" s="17"/>
      <c r="W64" s="17"/>
      <c r="X64" s="79"/>
      <c r="Y64" s="79"/>
      <c r="Z64" s="79"/>
    </row>
    <row r="65" spans="1:26" ht="22.5" customHeight="1" x14ac:dyDescent="0.35">
      <c r="A65" s="18"/>
      <c r="B65" s="288" t="s">
        <v>60</v>
      </c>
      <c r="C65" s="265">
        <f>IF(F12="Solo empleado",R63-L21,
IF(F12="Empleado + 1",R64-L21,
IF(F12="Empleado + familia",R65-L21,0)))</f>
        <v>0</v>
      </c>
      <c r="D65" s="33"/>
      <c r="E65" s="33"/>
      <c r="F65" s="38"/>
      <c r="G65" s="256" t="s">
        <v>60</v>
      </c>
      <c r="H65" s="286"/>
      <c r="I65" s="265">
        <f>IF(F12="Solo empleado",S63-L21,
IF(F12="Empleado + 1",S64-L21,
IF(F12="Empleado + familia",S65-L21,0)))</f>
        <v>0</v>
      </c>
      <c r="J65" s="13"/>
      <c r="K65" s="256" t="s">
        <v>60</v>
      </c>
      <c r="L65" s="266">
        <f>IF(F12="Solo empleado",T63-L21,
IF(F12="Empleado + 1",T64-L21,
IF(F12="Empleado + familia",T65-L21,0)))</f>
        <v>0</v>
      </c>
      <c r="M65" s="266"/>
      <c r="N65" s="266"/>
      <c r="O65" s="109"/>
      <c r="P65" s="16"/>
      <c r="Q65" s="16" t="s">
        <v>61</v>
      </c>
      <c r="R65" s="16">
        <v>6536.76</v>
      </c>
      <c r="S65" s="16">
        <v>7927.08</v>
      </c>
      <c r="T65" s="16">
        <v>4663.92</v>
      </c>
      <c r="U65" s="16"/>
      <c r="V65" s="17"/>
      <c r="W65" s="17"/>
      <c r="X65" s="79"/>
      <c r="Y65" s="79"/>
      <c r="Z65" s="79"/>
    </row>
    <row r="66" spans="1:26" ht="22.5" customHeight="1" x14ac:dyDescent="0.35">
      <c r="A66" s="18"/>
      <c r="B66" s="289"/>
      <c r="C66" s="266"/>
      <c r="D66" s="33"/>
      <c r="E66" s="33"/>
      <c r="F66" s="38"/>
      <c r="G66" s="257"/>
      <c r="H66" s="286"/>
      <c r="I66" s="266"/>
      <c r="J66" s="13"/>
      <c r="K66" s="257"/>
      <c r="L66" s="266"/>
      <c r="M66" s="266"/>
      <c r="N66" s="266"/>
      <c r="O66" s="109"/>
      <c r="P66" s="16"/>
      <c r="Q66" s="16"/>
      <c r="R66" s="16"/>
      <c r="S66" s="16"/>
      <c r="T66" s="16"/>
      <c r="U66" s="16"/>
      <c r="V66" s="17"/>
      <c r="W66" s="17"/>
      <c r="X66" s="79"/>
      <c r="Y66" s="79"/>
      <c r="Z66" s="79"/>
    </row>
    <row r="67" spans="1:26" ht="15.5" x14ac:dyDescent="0.35">
      <c r="A67" s="18"/>
      <c r="B67" s="155"/>
      <c r="C67" s="79"/>
      <c r="D67" s="18"/>
      <c r="E67" s="18"/>
      <c r="F67" s="124"/>
      <c r="G67" s="158"/>
      <c r="H67" s="159"/>
      <c r="I67" s="79"/>
      <c r="J67" s="13"/>
      <c r="K67" s="160"/>
      <c r="L67" s="18"/>
      <c r="M67" s="18"/>
      <c r="N67" s="18"/>
      <c r="O67" s="109"/>
      <c r="P67" s="16"/>
      <c r="Q67" s="17"/>
      <c r="R67" s="16" t="s">
        <v>62</v>
      </c>
      <c r="S67" s="16" t="s">
        <v>63</v>
      </c>
      <c r="T67" s="16" t="s">
        <v>64</v>
      </c>
      <c r="U67" s="16"/>
      <c r="V67" s="17"/>
      <c r="W67" s="17"/>
      <c r="X67" s="79"/>
      <c r="Y67" s="79"/>
      <c r="Z67" s="79"/>
    </row>
    <row r="68" spans="1:26" ht="22.5" customHeight="1" x14ac:dyDescent="0.35">
      <c r="A68" s="110"/>
      <c r="B68" s="286" t="s">
        <v>65</v>
      </c>
      <c r="C68" s="276">
        <f>IF(F12="Solo empleado",IF(IF(R68&lt;=R55,T68,R55+(-R55+R68)*R62+S68)&lt;=R58,IF(R68&lt;=R55,T68,R55+(-R55+R68)*R62+S68),R58),
IF(F12="Empleado + 1",IF(IF(R68&lt;=R56,T68,R56+(-R56+R68)*R62+S68)&lt;=R59,IF(R68&lt;=R56,T68,R56+(-R56+R68)*R62+S68),R59),
IF(F12="Empleado + familia",IF(IF(R68&lt;=R56,T68,R56+(-R56+R68)*R62+S68)&lt;=R59,IF(R68&lt;=R56,T68,R56+(-R56+R68)*R62+S68),R59),0)))</f>
        <v>0</v>
      </c>
      <c r="D68" s="34"/>
      <c r="E68" s="34"/>
      <c r="F68" s="39"/>
      <c r="G68" s="257" t="s">
        <v>65</v>
      </c>
      <c r="H68" s="286"/>
      <c r="I68" s="276">
        <f>IF(F12="Solo empleado",IF(IF(R69&lt;=S55,T69,S55+(-S55+R69)*S62+S69)&lt;=S58,IF(R69&lt;=S55,T69,S55+(-S55+R69)*S62+S69),S58),
IF(F12="Empleado + 1",IF(IF(R69&lt;=S56,T69,S56+(-S56+R69)*S62+S69)&lt;=S59,IF(R69&lt;=S56,T69,S56+(-S56+R69)*S62+S69),S59),
IF(F12="Empleado + familia",IF(IF(R69&lt;=S56,T69,S56+(-S56+R69)*S62+S69)&lt;=S59,IF(R69&lt;=S56,T69,S56+(-S56+R69)*S62+S69),S59),0)))</f>
        <v>0</v>
      </c>
      <c r="J68" s="13"/>
      <c r="K68" s="256" t="s">
        <v>65</v>
      </c>
      <c r="L68" s="276">
        <f>IF(F12="Solo empleado",IF(R70&lt;=T58,R70,T58),
IF(F12="Empleado + 1",IF(R70&lt;=T59,R70,T59),
IF(F12="Empleado + familia",IF(R70&lt;=T59,R70,T59),0)))</f>
        <v>0</v>
      </c>
      <c r="M68" s="276"/>
      <c r="N68" s="276"/>
      <c r="O68" s="109"/>
      <c r="P68" s="17"/>
      <c r="Q68" s="16" t="s">
        <v>45</v>
      </c>
      <c r="R68" s="76">
        <f>E45*525+E50*2000+E54*3900+L50*2450+L54</f>
        <v>0</v>
      </c>
      <c r="S68" s="68">
        <f>E37*40+E41*60+L37*10+L41*80+L45*150</f>
        <v>0</v>
      </c>
      <c r="T68" s="76">
        <f>R68+S68</f>
        <v>0</v>
      </c>
      <c r="U68" s="17"/>
      <c r="V68" s="17"/>
      <c r="W68" s="17"/>
      <c r="X68" s="79"/>
      <c r="Y68" s="79"/>
      <c r="Z68" s="79"/>
    </row>
    <row r="69" spans="1:26" ht="22.5" customHeight="1" x14ac:dyDescent="0.35">
      <c r="A69" s="110"/>
      <c r="B69" s="286"/>
      <c r="C69" s="276"/>
      <c r="D69" s="34"/>
      <c r="E69" s="34"/>
      <c r="F69" s="39"/>
      <c r="G69" s="257"/>
      <c r="H69" s="286"/>
      <c r="I69" s="276"/>
      <c r="J69" s="13"/>
      <c r="K69" s="257"/>
      <c r="L69" s="276"/>
      <c r="M69" s="276"/>
      <c r="N69" s="276"/>
      <c r="O69" s="109"/>
      <c r="P69" s="17"/>
      <c r="Q69" s="17" t="s">
        <v>46</v>
      </c>
      <c r="R69" s="70">
        <f>E45*525+E50*2000+E54*3900+L50*2450+L54</f>
        <v>0</v>
      </c>
      <c r="S69" s="77">
        <f>E37*25+E41*35+L37*10+L41*80+L45*150</f>
        <v>0</v>
      </c>
      <c r="T69" s="70">
        <f>R69+S69</f>
        <v>0</v>
      </c>
      <c r="U69" s="17"/>
      <c r="V69" s="17"/>
      <c r="W69" s="17"/>
      <c r="X69" s="79"/>
      <c r="Y69" s="79"/>
      <c r="Z69" s="79"/>
    </row>
    <row r="70" spans="1:26" ht="15.4" customHeight="1" x14ac:dyDescent="0.35">
      <c r="A70" s="18"/>
      <c r="B70" s="140"/>
      <c r="C70" s="19"/>
      <c r="D70" s="19"/>
      <c r="E70" s="19"/>
      <c r="F70" s="124"/>
      <c r="G70" s="7"/>
      <c r="H70" s="141"/>
      <c r="I70" s="19"/>
      <c r="J70" s="13"/>
      <c r="K70" s="18"/>
      <c r="L70" s="18"/>
      <c r="M70" s="18"/>
      <c r="N70" s="18"/>
      <c r="O70" s="109"/>
      <c r="P70" s="17"/>
      <c r="Q70" s="17" t="s">
        <v>47</v>
      </c>
      <c r="R70" s="70">
        <f>E37*150+E41*425+E45*525+L37*45+L41*500+L45*4500+E50*2000+E54*3900+L50*2450+L54</f>
        <v>0</v>
      </c>
      <c r="S70" s="77" t="s">
        <v>66</v>
      </c>
      <c r="T70" s="70"/>
      <c r="U70" s="17"/>
      <c r="V70" s="17"/>
      <c r="W70" s="17"/>
      <c r="X70" s="79"/>
      <c r="Y70" s="79"/>
      <c r="Z70" s="79"/>
    </row>
    <row r="71" spans="1:26" ht="15.5" x14ac:dyDescent="0.35">
      <c r="A71" s="18"/>
      <c r="B71" s="142"/>
      <c r="C71" s="12"/>
      <c r="D71" s="12"/>
      <c r="E71" s="12"/>
      <c r="F71" s="15"/>
      <c r="G71" s="19"/>
      <c r="H71" s="24"/>
      <c r="I71" s="19"/>
      <c r="J71" s="15"/>
      <c r="K71" s="25"/>
      <c r="L71" s="18"/>
      <c r="M71" s="18"/>
      <c r="N71" s="18"/>
      <c r="O71" s="109"/>
      <c r="P71" s="17"/>
      <c r="Q71" s="17"/>
      <c r="R71" s="17"/>
      <c r="S71" s="17"/>
      <c r="T71" s="17"/>
      <c r="U71" s="16"/>
      <c r="V71" s="17"/>
      <c r="W71" s="17"/>
      <c r="X71" s="79"/>
      <c r="Y71" s="79"/>
      <c r="Z71" s="79"/>
    </row>
    <row r="72" spans="1:26" ht="18.399999999999999" customHeight="1" x14ac:dyDescent="0.35">
      <c r="A72" s="18"/>
      <c r="B72" s="229" t="s">
        <v>67</v>
      </c>
      <c r="C72" s="284">
        <f>C65+C68</f>
        <v>0</v>
      </c>
      <c r="D72" s="100"/>
      <c r="E72" s="100"/>
      <c r="F72" s="35"/>
      <c r="G72" s="283" t="s">
        <v>68</v>
      </c>
      <c r="H72" s="287"/>
      <c r="I72" s="284">
        <f>I65+I68</f>
        <v>0</v>
      </c>
      <c r="J72" s="12"/>
      <c r="K72" s="283" t="s">
        <v>67</v>
      </c>
      <c r="L72" s="277">
        <f>L65+L68</f>
        <v>0</v>
      </c>
      <c r="M72" s="278"/>
      <c r="N72" s="279"/>
      <c r="O72" s="109"/>
      <c r="P72" s="17"/>
      <c r="Q72" s="17"/>
      <c r="R72" s="17"/>
      <c r="S72" s="17"/>
      <c r="T72" s="17"/>
      <c r="U72" s="17"/>
      <c r="V72" s="17"/>
      <c r="W72" s="17"/>
      <c r="X72" s="79"/>
      <c r="Y72" s="79"/>
      <c r="Z72" s="79"/>
    </row>
    <row r="73" spans="1:26" ht="18.5" x14ac:dyDescent="0.35">
      <c r="A73" s="18"/>
      <c r="B73" s="229"/>
      <c r="C73" s="285"/>
      <c r="D73" s="100"/>
      <c r="E73" s="100"/>
      <c r="F73" s="35"/>
      <c r="G73" s="283"/>
      <c r="H73" s="287"/>
      <c r="I73" s="285"/>
      <c r="J73" s="127"/>
      <c r="K73" s="283"/>
      <c r="L73" s="280"/>
      <c r="M73" s="281"/>
      <c r="N73" s="282"/>
      <c r="O73" s="109"/>
      <c r="P73" s="17"/>
      <c r="Q73" s="17"/>
      <c r="R73" s="17"/>
      <c r="S73" s="17"/>
      <c r="T73" s="17"/>
      <c r="U73" s="17"/>
      <c r="V73" s="17"/>
      <c r="W73" s="17"/>
      <c r="X73" s="79"/>
      <c r="Y73" s="79"/>
      <c r="Z73" s="79"/>
    </row>
    <row r="74" spans="1:26" ht="15" thickBot="1" x14ac:dyDescent="0.4">
      <c r="A74" s="18"/>
      <c r="B74" s="143"/>
      <c r="C74" s="144"/>
      <c r="D74" s="145"/>
      <c r="E74" s="145"/>
      <c r="F74" s="146"/>
      <c r="G74" s="147"/>
      <c r="H74" s="148"/>
      <c r="I74" s="148"/>
      <c r="J74" s="149"/>
      <c r="K74" s="148"/>
      <c r="L74" s="148"/>
      <c r="M74" s="148"/>
      <c r="N74" s="148"/>
      <c r="O74" s="150"/>
      <c r="P74" s="17"/>
      <c r="Q74" s="17"/>
      <c r="R74" s="17"/>
      <c r="S74" s="17"/>
      <c r="T74" s="17"/>
      <c r="U74" s="17"/>
      <c r="V74" s="17"/>
      <c r="W74" s="17"/>
      <c r="X74" s="79"/>
      <c r="Y74" s="79"/>
      <c r="Z74" s="79"/>
    </row>
    <row r="75" spans="1:26" ht="19" thickTop="1" x14ac:dyDescent="0.45">
      <c r="A75" s="18"/>
      <c r="B75" s="226" t="s">
        <v>69</v>
      </c>
      <c r="C75" s="200"/>
      <c r="D75" s="200"/>
      <c r="E75" s="200"/>
      <c r="F75" s="200"/>
      <c r="G75" s="200"/>
      <c r="H75" s="200"/>
      <c r="I75" s="200"/>
      <c r="J75" s="200"/>
      <c r="K75" s="200"/>
      <c r="L75" s="200"/>
      <c r="M75" s="200"/>
      <c r="N75" s="200"/>
      <c r="O75" s="227"/>
      <c r="P75" s="17"/>
      <c r="Q75" s="78"/>
      <c r="R75" s="78"/>
      <c r="S75" s="78"/>
      <c r="T75" s="17"/>
      <c r="U75" s="17"/>
      <c r="V75" s="17"/>
      <c r="W75" s="17"/>
      <c r="X75" s="79"/>
      <c r="Y75" s="79"/>
      <c r="Z75" s="79"/>
    </row>
    <row r="76" spans="1:26" ht="34.5" customHeight="1" x14ac:dyDescent="0.35">
      <c r="A76" s="18"/>
      <c r="B76" s="272" t="s">
        <v>83</v>
      </c>
      <c r="C76" s="210"/>
      <c r="D76" s="210"/>
      <c r="E76" s="210"/>
      <c r="F76" s="210"/>
      <c r="G76" s="210"/>
      <c r="H76" s="210"/>
      <c r="I76" s="210"/>
      <c r="J76" s="210"/>
      <c r="K76" s="210"/>
      <c r="L76" s="210"/>
      <c r="M76" s="210"/>
      <c r="N76" s="210"/>
      <c r="O76" s="273"/>
      <c r="P76" s="17"/>
      <c r="Q76" s="17"/>
      <c r="R76" s="17"/>
      <c r="S76" s="17"/>
      <c r="T76" s="17"/>
      <c r="U76" s="17"/>
      <c r="V76" s="17"/>
      <c r="W76" s="17"/>
    </row>
    <row r="77" spans="1:26" ht="34.5" customHeight="1" x14ac:dyDescent="0.35">
      <c r="A77" s="18"/>
      <c r="B77" s="272"/>
      <c r="C77" s="210"/>
      <c r="D77" s="210"/>
      <c r="E77" s="210"/>
      <c r="F77" s="210"/>
      <c r="G77" s="210"/>
      <c r="H77" s="210"/>
      <c r="I77" s="210"/>
      <c r="J77" s="210"/>
      <c r="K77" s="210"/>
      <c r="L77" s="210"/>
      <c r="M77" s="210"/>
      <c r="N77" s="210"/>
      <c r="O77" s="273"/>
      <c r="P77" s="17"/>
      <c r="Q77" s="17"/>
      <c r="R77" s="17"/>
      <c r="S77" s="17"/>
      <c r="T77" s="17"/>
      <c r="U77" s="17"/>
      <c r="V77" s="17"/>
      <c r="W77" s="17"/>
    </row>
    <row r="78" spans="1:26" ht="34.5" customHeight="1" x14ac:dyDescent="0.35">
      <c r="A78" s="18"/>
      <c r="B78" s="272"/>
      <c r="C78" s="210"/>
      <c r="D78" s="210"/>
      <c r="E78" s="210"/>
      <c r="F78" s="210"/>
      <c r="G78" s="210"/>
      <c r="H78" s="210"/>
      <c r="I78" s="210"/>
      <c r="J78" s="210"/>
      <c r="K78" s="210"/>
      <c r="L78" s="210"/>
      <c r="M78" s="210"/>
      <c r="N78" s="210"/>
      <c r="O78" s="273"/>
      <c r="P78" s="17"/>
      <c r="Q78" s="17"/>
      <c r="R78" s="17"/>
      <c r="S78" s="17"/>
      <c r="T78" s="17"/>
      <c r="U78" s="17"/>
      <c r="V78" s="17"/>
      <c r="W78" s="17"/>
    </row>
    <row r="79" spans="1:26" ht="34.5" customHeight="1" x14ac:dyDescent="0.35">
      <c r="A79" s="18"/>
      <c r="B79" s="274"/>
      <c r="C79" s="213"/>
      <c r="D79" s="213"/>
      <c r="E79" s="213"/>
      <c r="F79" s="213"/>
      <c r="G79" s="213"/>
      <c r="H79" s="213"/>
      <c r="I79" s="213"/>
      <c r="J79" s="213"/>
      <c r="K79" s="213"/>
      <c r="L79" s="213"/>
      <c r="M79" s="213"/>
      <c r="N79" s="213"/>
      <c r="O79" s="275"/>
      <c r="P79" s="66"/>
      <c r="Q79" s="17"/>
      <c r="R79" s="17"/>
      <c r="S79" s="17"/>
      <c r="T79" s="17"/>
      <c r="U79" s="17"/>
      <c r="V79" s="17"/>
      <c r="W79" s="17"/>
    </row>
    <row r="80" spans="1:26" ht="15.5" x14ac:dyDescent="0.35">
      <c r="A80" s="110"/>
      <c r="B80" s="312" t="s">
        <v>70</v>
      </c>
      <c r="C80" s="313"/>
      <c r="D80" s="19"/>
      <c r="E80" s="19"/>
      <c r="F80" s="79"/>
      <c r="G80" s="122"/>
      <c r="H80" s="19"/>
      <c r="I80" s="309" t="s">
        <v>71</v>
      </c>
      <c r="J80" s="309"/>
      <c r="K80" s="26"/>
      <c r="L80" s="19"/>
      <c r="M80" s="19"/>
      <c r="N80" s="19"/>
      <c r="O80" s="110"/>
      <c r="P80" s="17"/>
      <c r="Q80" s="17"/>
      <c r="R80" s="17"/>
      <c r="S80" s="17"/>
      <c r="T80" s="17"/>
      <c r="U80" s="17"/>
      <c r="V80" s="17"/>
      <c r="W80" s="17"/>
    </row>
    <row r="81" spans="1:23" ht="18.399999999999999" customHeight="1" x14ac:dyDescent="0.35">
      <c r="A81" s="110"/>
      <c r="B81" s="166"/>
      <c r="C81" s="167"/>
      <c r="D81" s="175" t="str">
        <f>IF(F12="Haga clic para seleccionar el tipo de plan","",(C62-L62))</f>
        <v/>
      </c>
      <c r="E81" s="176"/>
      <c r="F81" s="176"/>
      <c r="G81" s="177"/>
      <c r="H81" s="82"/>
      <c r="I81" s="164"/>
      <c r="J81" s="164"/>
      <c r="K81" s="184" t="str">
        <f>IF(D81="","",D81*0.35)</f>
        <v/>
      </c>
      <c r="L81" s="185"/>
      <c r="M81" s="96"/>
      <c r="N81" s="96"/>
      <c r="O81" s="83"/>
      <c r="P81" s="17"/>
      <c r="Q81" s="17"/>
      <c r="R81" s="17"/>
      <c r="S81" s="17"/>
      <c r="T81" s="17"/>
      <c r="U81" s="17"/>
      <c r="V81" s="17"/>
      <c r="W81" s="17"/>
    </row>
    <row r="82" spans="1:23" ht="15.4" customHeight="1" x14ac:dyDescent="0.35">
      <c r="A82" s="110"/>
      <c r="B82" s="166"/>
      <c r="C82" s="167"/>
      <c r="D82" s="178"/>
      <c r="E82" s="179"/>
      <c r="F82" s="179"/>
      <c r="G82" s="180"/>
      <c r="H82" s="82"/>
      <c r="I82" s="164"/>
      <c r="J82" s="164"/>
      <c r="K82" s="186"/>
      <c r="L82" s="187"/>
      <c r="M82" s="96"/>
      <c r="N82" s="96"/>
      <c r="O82" s="83"/>
      <c r="P82" s="17"/>
      <c r="Q82" s="17"/>
      <c r="R82" s="17"/>
      <c r="S82" s="17"/>
      <c r="T82" s="17"/>
      <c r="U82" s="17"/>
      <c r="V82" s="17"/>
      <c r="W82" s="17"/>
    </row>
    <row r="83" spans="1:23" ht="20.65" customHeight="1" x14ac:dyDescent="0.45">
      <c r="A83" s="110"/>
      <c r="B83" s="314"/>
      <c r="C83" s="311"/>
      <c r="D83" s="97"/>
      <c r="E83" s="62"/>
      <c r="F83" s="63"/>
      <c r="G83" s="18"/>
      <c r="H83" s="79"/>
      <c r="I83" s="223"/>
      <c r="J83" s="223"/>
      <c r="K83" s="18"/>
      <c r="L83" s="18"/>
      <c r="M83" s="18"/>
      <c r="N83" s="79"/>
      <c r="O83" s="110"/>
      <c r="P83" s="17"/>
      <c r="Q83" s="17"/>
      <c r="R83" s="17"/>
      <c r="S83" s="17"/>
      <c r="T83" s="17"/>
      <c r="U83" s="17"/>
      <c r="V83" s="17"/>
      <c r="W83" s="17"/>
    </row>
    <row r="84" spans="1:23" ht="18.399999999999999" customHeight="1" x14ac:dyDescent="0.45">
      <c r="A84" s="19"/>
      <c r="B84" s="168" t="s">
        <v>72</v>
      </c>
      <c r="C84" s="169"/>
      <c r="D84" s="85"/>
      <c r="E84" s="85"/>
      <c r="F84" s="86"/>
      <c r="G84" s="151"/>
      <c r="H84" s="152"/>
      <c r="I84" s="163" t="s">
        <v>71</v>
      </c>
      <c r="J84" s="163"/>
      <c r="K84" s="87"/>
      <c r="L84" s="152"/>
      <c r="M84" s="87"/>
      <c r="N84" s="88"/>
      <c r="O84" s="151"/>
      <c r="P84" s="95"/>
      <c r="Q84" s="18"/>
      <c r="R84" s="18"/>
      <c r="S84" s="18"/>
      <c r="T84" s="18"/>
      <c r="U84" s="18"/>
      <c r="V84" s="18"/>
      <c r="W84" s="4"/>
    </row>
    <row r="85" spans="1:23" ht="18.399999999999999" customHeight="1" x14ac:dyDescent="0.45">
      <c r="A85" s="19"/>
      <c r="B85" s="170"/>
      <c r="C85" s="167"/>
      <c r="D85" s="181" t="str">
        <f>IF(F12="Haga clic para seleccionar el tipo de plan","",(I62-L62))</f>
        <v/>
      </c>
      <c r="E85" s="182"/>
      <c r="F85" s="182"/>
      <c r="G85" s="183"/>
      <c r="H85" s="19"/>
      <c r="I85" s="164"/>
      <c r="J85" s="164"/>
      <c r="K85" s="188" t="str">
        <f>IF(D85="","",D85*0.35)</f>
        <v/>
      </c>
      <c r="L85" s="189"/>
      <c r="M85" s="96"/>
      <c r="N85" s="84"/>
      <c r="O85" s="94"/>
      <c r="P85" s="18"/>
      <c r="Q85" s="18"/>
      <c r="R85" s="18"/>
      <c r="S85" s="18"/>
      <c r="T85" s="18"/>
      <c r="U85" s="18"/>
      <c r="V85" s="18"/>
      <c r="W85" s="4"/>
    </row>
    <row r="86" spans="1:23" ht="19.899999999999999" customHeight="1" x14ac:dyDescent="0.45">
      <c r="A86" s="19"/>
      <c r="B86" s="316"/>
      <c r="C86" s="311"/>
      <c r="D86" s="89"/>
      <c r="E86" s="81"/>
      <c r="F86" s="81"/>
      <c r="G86" s="92"/>
      <c r="H86" s="92"/>
      <c r="I86" s="223"/>
      <c r="J86" s="223"/>
      <c r="K86" s="90"/>
      <c r="L86" s="90"/>
      <c r="M86" s="90"/>
      <c r="N86" s="90"/>
      <c r="O86" s="93"/>
      <c r="P86" s="18"/>
      <c r="Q86" s="18"/>
      <c r="R86" s="18"/>
      <c r="S86" s="18"/>
      <c r="T86" s="18"/>
      <c r="U86" s="18"/>
      <c r="V86" s="18"/>
      <c r="W86" s="4"/>
    </row>
    <row r="87" spans="1:23" ht="21" customHeight="1" x14ac:dyDescent="0.35">
      <c r="A87" s="19"/>
      <c r="B87" s="171" t="s">
        <v>73</v>
      </c>
      <c r="C87" s="172"/>
      <c r="D87" s="91"/>
      <c r="E87" s="91"/>
      <c r="F87" s="91"/>
      <c r="G87" s="80"/>
      <c r="H87" s="79"/>
      <c r="I87" s="163" t="s">
        <v>74</v>
      </c>
      <c r="J87" s="163"/>
      <c r="K87" s="18"/>
      <c r="L87" s="79"/>
      <c r="M87" s="96"/>
      <c r="N87" s="96"/>
      <c r="O87" s="110"/>
      <c r="P87" s="18"/>
      <c r="Q87" s="18"/>
      <c r="R87" s="18"/>
      <c r="S87" s="18"/>
      <c r="T87" s="18"/>
      <c r="U87" s="18"/>
      <c r="V87" s="18"/>
      <c r="W87" s="4"/>
    </row>
    <row r="88" spans="1:23" ht="21" customHeight="1" x14ac:dyDescent="0.35">
      <c r="A88" s="19"/>
      <c r="B88" s="173"/>
      <c r="C88" s="174"/>
      <c r="D88" s="181" t="str">
        <f>IF(F12="Solo empleado",3600,
IF(F12="Empleado + 1",7200,
IF(F12="Empleado + familia",7200,"")))</f>
        <v/>
      </c>
      <c r="E88" s="182"/>
      <c r="F88" s="182"/>
      <c r="G88" s="183"/>
      <c r="H88" s="98"/>
      <c r="I88" s="164"/>
      <c r="J88" s="164"/>
      <c r="K88" s="188" t="str">
        <f>IF(D88="","",D88*0.35)</f>
        <v/>
      </c>
      <c r="L88" s="189"/>
      <c r="M88" s="96"/>
      <c r="N88" s="96"/>
      <c r="O88" s="110"/>
      <c r="P88" s="18"/>
      <c r="Q88" s="18"/>
      <c r="R88" s="18"/>
      <c r="S88" s="18"/>
      <c r="T88" s="18"/>
      <c r="U88" s="18"/>
      <c r="V88" s="18"/>
      <c r="W88" s="4"/>
    </row>
    <row r="89" spans="1:23" ht="15" thickBot="1" x14ac:dyDescent="0.4">
      <c r="A89" s="19"/>
      <c r="B89" s="315"/>
      <c r="C89" s="310"/>
      <c r="D89" s="120"/>
      <c r="E89" s="120"/>
      <c r="F89" s="120"/>
      <c r="G89" s="120"/>
      <c r="H89" s="120"/>
      <c r="I89" s="165"/>
      <c r="J89" s="165"/>
      <c r="K89" s="120"/>
      <c r="L89" s="120"/>
      <c r="M89" s="120"/>
      <c r="N89" s="120"/>
      <c r="O89" s="153"/>
      <c r="P89" s="18"/>
      <c r="Q89" s="18"/>
      <c r="R89" s="18"/>
      <c r="S89" s="18"/>
      <c r="T89" s="18"/>
      <c r="U89" s="18"/>
      <c r="V89" s="18"/>
      <c r="W89" s="4"/>
    </row>
    <row r="90" spans="1:23" ht="15" thickTop="1" x14ac:dyDescent="0.35">
      <c r="A90" s="18"/>
      <c r="B90" s="18"/>
      <c r="C90" s="18"/>
      <c r="D90" s="18"/>
      <c r="E90" s="18"/>
      <c r="F90" s="18"/>
      <c r="G90" s="18"/>
      <c r="H90" s="18"/>
      <c r="I90" s="18"/>
      <c r="J90" s="18"/>
      <c r="K90" s="18"/>
      <c r="L90" s="18"/>
      <c r="M90" s="18"/>
      <c r="N90" s="18"/>
      <c r="O90" s="18"/>
      <c r="P90" s="18"/>
      <c r="Q90" s="18"/>
      <c r="R90" s="18"/>
      <c r="S90" s="18"/>
      <c r="T90" s="18"/>
      <c r="U90" s="18"/>
      <c r="V90" s="18"/>
      <c r="W90" s="4"/>
    </row>
    <row r="91" spans="1:23" x14ac:dyDescent="0.35">
      <c r="A91" s="18"/>
      <c r="B91" s="18"/>
      <c r="C91" s="18"/>
      <c r="D91" s="18"/>
      <c r="E91" s="18"/>
      <c r="F91" s="18"/>
      <c r="G91" s="18"/>
      <c r="H91" s="18"/>
      <c r="I91" s="18"/>
      <c r="J91" s="18"/>
      <c r="K91" s="18"/>
      <c r="L91" s="18"/>
      <c r="M91" s="18"/>
      <c r="N91" s="18"/>
      <c r="O91" s="18"/>
      <c r="P91" s="18"/>
      <c r="Q91" s="18"/>
      <c r="R91" s="18"/>
      <c r="S91" s="18"/>
      <c r="T91" s="18"/>
      <c r="U91" s="18"/>
      <c r="V91" s="18"/>
      <c r="W91" s="4"/>
    </row>
    <row r="92" spans="1:23" x14ac:dyDescent="0.35">
      <c r="A92" s="18"/>
      <c r="B92" s="18"/>
      <c r="C92" s="18"/>
      <c r="D92" s="18"/>
      <c r="E92" s="18"/>
      <c r="F92" s="18"/>
      <c r="G92" s="18"/>
      <c r="H92" s="18"/>
      <c r="I92" s="18"/>
      <c r="J92" s="18"/>
      <c r="K92" s="18"/>
      <c r="L92" s="18"/>
      <c r="M92" s="18"/>
      <c r="N92" s="18"/>
      <c r="O92" s="18"/>
      <c r="P92" s="18"/>
      <c r="Q92" s="18"/>
      <c r="R92" s="18"/>
      <c r="S92" s="18"/>
      <c r="T92" s="18"/>
      <c r="U92" s="18"/>
      <c r="V92" s="18"/>
      <c r="W92" s="4"/>
    </row>
    <row r="93" spans="1:23" x14ac:dyDescent="0.35">
      <c r="A93" s="18"/>
      <c r="B93" s="18"/>
      <c r="D93" s="18"/>
      <c r="E93" s="18"/>
      <c r="F93" s="18"/>
      <c r="G93" s="18"/>
      <c r="I93" s="18"/>
      <c r="J93" s="18"/>
      <c r="K93" s="18"/>
      <c r="L93" s="18"/>
      <c r="M93" s="18"/>
      <c r="N93" s="18"/>
      <c r="O93" s="18"/>
      <c r="P93" s="18"/>
      <c r="Q93" s="18"/>
      <c r="R93" s="18"/>
      <c r="S93" s="18"/>
      <c r="T93" s="18"/>
      <c r="U93" s="18"/>
      <c r="V93" s="18"/>
      <c r="W93" s="4"/>
    </row>
    <row r="94" spans="1:23" x14ac:dyDescent="0.35">
      <c r="A94" s="18"/>
      <c r="B94" s="18"/>
      <c r="C94" s="18"/>
      <c r="D94" s="18"/>
      <c r="E94" s="18"/>
      <c r="F94" s="18"/>
      <c r="G94" s="18"/>
      <c r="H94" s="18"/>
      <c r="I94" s="18"/>
      <c r="J94" s="18"/>
      <c r="K94" s="18"/>
      <c r="L94" s="18"/>
      <c r="M94" s="18"/>
      <c r="N94" s="18"/>
      <c r="O94" s="18"/>
      <c r="P94" s="18"/>
      <c r="Q94" s="18"/>
      <c r="R94" s="18"/>
      <c r="S94" s="18"/>
      <c r="T94" s="18"/>
      <c r="U94" s="18"/>
      <c r="V94" s="18"/>
      <c r="W94" s="4"/>
    </row>
    <row r="95" spans="1:23" x14ac:dyDescent="0.35">
      <c r="A95" s="18"/>
      <c r="B95" s="18"/>
      <c r="C95" s="18"/>
      <c r="D95" s="18"/>
      <c r="E95" s="18"/>
      <c r="F95" s="18"/>
      <c r="G95" s="18"/>
      <c r="H95" s="18"/>
      <c r="I95" s="18"/>
      <c r="J95" s="18"/>
      <c r="K95" s="18"/>
      <c r="L95" s="18"/>
      <c r="M95" s="18"/>
      <c r="N95" s="18"/>
      <c r="O95" s="18"/>
      <c r="P95" s="18"/>
      <c r="Q95" s="18"/>
      <c r="R95" s="18"/>
      <c r="S95" s="18"/>
      <c r="T95" s="18"/>
      <c r="U95" s="18"/>
      <c r="V95" s="18"/>
      <c r="W95" s="4"/>
    </row>
    <row r="96" spans="1:23" x14ac:dyDescent="0.35">
      <c r="A96" s="18"/>
      <c r="B96" s="18"/>
      <c r="D96" s="18"/>
      <c r="E96" s="18"/>
      <c r="F96" s="18"/>
      <c r="G96" s="18"/>
      <c r="H96" s="18"/>
      <c r="I96" s="18"/>
      <c r="J96" s="18"/>
      <c r="K96" s="18"/>
      <c r="L96" s="18"/>
      <c r="M96" s="18"/>
      <c r="N96" s="18"/>
      <c r="O96" s="18"/>
      <c r="P96" s="18"/>
      <c r="Q96" s="18"/>
      <c r="R96" s="18"/>
      <c r="S96" s="18"/>
      <c r="T96" s="18"/>
      <c r="U96" s="18"/>
      <c r="V96" s="18"/>
      <c r="W96" s="4"/>
    </row>
    <row r="97" spans="1:23" x14ac:dyDescent="0.35">
      <c r="A97" s="18"/>
      <c r="B97" s="18"/>
      <c r="C97" s="18"/>
      <c r="D97" s="18"/>
      <c r="E97" s="18"/>
      <c r="F97" s="18"/>
      <c r="G97" s="18"/>
      <c r="H97" s="18"/>
      <c r="I97" s="18"/>
      <c r="J97" s="18"/>
      <c r="K97" s="18"/>
      <c r="L97" s="18"/>
      <c r="M97" s="18"/>
      <c r="N97" s="18"/>
      <c r="O97" s="18"/>
      <c r="P97" s="18"/>
      <c r="Q97" s="18"/>
      <c r="R97" s="18"/>
      <c r="S97" s="18"/>
      <c r="T97" s="18"/>
      <c r="U97" s="18"/>
      <c r="V97" s="18"/>
      <c r="W97" s="4"/>
    </row>
    <row r="98" spans="1:23" x14ac:dyDescent="0.35">
      <c r="A98" s="18"/>
      <c r="B98" s="18"/>
      <c r="C98" s="18"/>
      <c r="D98" s="18"/>
      <c r="E98" s="18"/>
      <c r="F98" s="18"/>
      <c r="G98" s="18"/>
      <c r="H98" s="18"/>
      <c r="I98" s="18"/>
      <c r="J98" s="18"/>
      <c r="K98" s="18"/>
      <c r="L98" s="18"/>
      <c r="M98" s="18"/>
      <c r="N98" s="18"/>
      <c r="O98" s="18"/>
      <c r="P98" s="18"/>
      <c r="Q98" s="18"/>
      <c r="R98" s="18"/>
      <c r="S98" s="18"/>
      <c r="T98" s="18"/>
      <c r="U98" s="18"/>
      <c r="V98" s="18"/>
      <c r="W98" s="4"/>
    </row>
    <row r="99" spans="1:23" x14ac:dyDescent="0.35">
      <c r="A99" s="18"/>
      <c r="B99" s="18"/>
      <c r="C99" s="18"/>
      <c r="D99" s="18"/>
      <c r="E99" s="18"/>
      <c r="F99" s="18"/>
      <c r="G99" s="18"/>
      <c r="H99" s="18"/>
      <c r="I99" s="18"/>
      <c r="J99" s="18"/>
      <c r="K99" s="18"/>
      <c r="L99" s="18"/>
      <c r="M99" s="18"/>
      <c r="N99" s="18"/>
      <c r="O99" s="18"/>
      <c r="P99" s="18"/>
      <c r="Q99" s="18"/>
      <c r="R99" s="18"/>
      <c r="S99" s="18"/>
      <c r="T99" s="18"/>
      <c r="U99" s="18"/>
      <c r="V99" s="18"/>
      <c r="W99" s="4"/>
    </row>
    <row r="100" spans="1:23" x14ac:dyDescent="0.35">
      <c r="A100" s="18"/>
      <c r="B100" s="18"/>
      <c r="C100" s="18"/>
      <c r="D100" s="18"/>
      <c r="E100" s="18"/>
      <c r="F100" s="18"/>
      <c r="G100" s="18"/>
      <c r="H100" s="18"/>
      <c r="I100" s="18"/>
      <c r="J100" s="18"/>
      <c r="K100" s="18"/>
      <c r="L100" s="18"/>
      <c r="M100" s="18"/>
      <c r="N100" s="18"/>
      <c r="O100" s="18"/>
      <c r="P100" s="18"/>
      <c r="Q100" s="18"/>
      <c r="R100" s="18"/>
      <c r="S100" s="18"/>
      <c r="T100" s="18"/>
      <c r="U100" s="18"/>
      <c r="V100" s="18"/>
      <c r="W100" s="4"/>
    </row>
    <row r="101" spans="1:23" x14ac:dyDescent="0.35">
      <c r="A101" s="18"/>
      <c r="B101" s="18"/>
      <c r="C101" s="18"/>
      <c r="D101" s="18"/>
      <c r="E101" s="18"/>
      <c r="F101" s="18"/>
      <c r="G101" s="18"/>
      <c r="H101" s="18"/>
      <c r="I101" s="18"/>
      <c r="J101" s="18"/>
      <c r="K101" s="18"/>
      <c r="L101" s="18"/>
      <c r="M101" s="18"/>
      <c r="N101" s="18"/>
      <c r="O101" s="18"/>
      <c r="P101" s="18"/>
      <c r="Q101" s="18"/>
      <c r="R101" s="18"/>
      <c r="S101" s="18"/>
      <c r="T101" s="18"/>
      <c r="U101" s="18"/>
      <c r="V101" s="18"/>
      <c r="W101" s="4"/>
    </row>
    <row r="102" spans="1:23" x14ac:dyDescent="0.35">
      <c r="A102" s="18"/>
      <c r="B102" s="18"/>
      <c r="C102" s="18"/>
      <c r="D102" s="18"/>
      <c r="E102" s="18"/>
      <c r="F102" s="18"/>
      <c r="G102" s="18"/>
      <c r="H102" s="18"/>
      <c r="I102" s="18"/>
      <c r="J102" s="18"/>
      <c r="K102" s="18"/>
      <c r="L102" s="18"/>
      <c r="M102" s="18"/>
      <c r="N102" s="18"/>
      <c r="O102" s="18"/>
      <c r="P102" s="18"/>
      <c r="Q102" s="18"/>
      <c r="R102" s="18"/>
      <c r="S102" s="18"/>
      <c r="T102" s="18"/>
      <c r="U102" s="18"/>
      <c r="V102" s="18"/>
      <c r="W102" s="4"/>
    </row>
    <row r="103" spans="1:23" x14ac:dyDescent="0.35">
      <c r="A103" s="18"/>
      <c r="B103" s="18"/>
      <c r="C103" s="18"/>
      <c r="D103" s="18"/>
      <c r="E103" s="18"/>
      <c r="F103" s="18"/>
      <c r="G103" s="18"/>
      <c r="H103" s="18"/>
      <c r="I103" s="18"/>
      <c r="J103" s="18"/>
      <c r="K103" s="18"/>
      <c r="L103" s="18"/>
      <c r="M103" s="18"/>
      <c r="N103" s="18"/>
      <c r="O103" s="18"/>
      <c r="P103" s="79"/>
      <c r="Q103" s="79"/>
      <c r="R103" s="79"/>
      <c r="S103" s="79"/>
      <c r="T103" s="79"/>
      <c r="U103" s="79"/>
      <c r="V103" s="79"/>
    </row>
    <row r="104" spans="1:23" x14ac:dyDescent="0.35">
      <c r="B104" s="79"/>
      <c r="C104" s="79"/>
      <c r="D104" s="79"/>
      <c r="E104" s="79"/>
      <c r="F104" s="79"/>
      <c r="G104" s="79"/>
      <c r="H104" s="79"/>
      <c r="I104" s="79"/>
      <c r="J104" s="79"/>
      <c r="K104" s="79"/>
      <c r="L104" s="79"/>
      <c r="M104" s="79"/>
      <c r="N104" s="79"/>
      <c r="O104" s="79"/>
      <c r="P104" s="79"/>
      <c r="Q104" s="79"/>
      <c r="R104" s="79"/>
      <c r="S104" s="79"/>
      <c r="T104" s="79"/>
      <c r="U104" s="79"/>
      <c r="V104" s="79"/>
    </row>
    <row r="105" spans="1:23" x14ac:dyDescent="0.35">
      <c r="B105" s="79"/>
      <c r="C105" s="79"/>
      <c r="D105" s="79"/>
      <c r="E105" s="79"/>
      <c r="F105" s="79"/>
      <c r="G105" s="79"/>
      <c r="H105" s="79"/>
      <c r="I105" s="79"/>
      <c r="J105" s="79"/>
      <c r="K105" s="79"/>
      <c r="L105" s="79"/>
      <c r="M105" s="79"/>
      <c r="N105" s="79"/>
      <c r="O105" s="79"/>
      <c r="P105" s="79"/>
      <c r="Q105" s="79"/>
      <c r="R105" s="79"/>
      <c r="S105" s="79"/>
      <c r="T105" s="79"/>
      <c r="U105" s="79"/>
      <c r="V105" s="79"/>
    </row>
    <row r="106" spans="1:23" x14ac:dyDescent="0.35">
      <c r="B106" s="66"/>
      <c r="C106" s="66"/>
      <c r="D106" s="66"/>
      <c r="E106" s="66"/>
      <c r="F106" s="66"/>
      <c r="G106" s="66"/>
      <c r="H106" s="66"/>
      <c r="I106" s="66"/>
      <c r="J106" s="66"/>
      <c r="K106" s="66"/>
      <c r="L106" s="66"/>
      <c r="M106" s="66"/>
      <c r="N106" s="66"/>
      <c r="O106" s="66"/>
      <c r="P106" s="66"/>
    </row>
    <row r="107" spans="1:23" x14ac:dyDescent="0.35">
      <c r="B107" s="66"/>
      <c r="C107" s="66"/>
      <c r="D107" s="66"/>
      <c r="E107" s="66"/>
      <c r="F107" s="66"/>
      <c r="G107" s="66"/>
      <c r="H107" s="66"/>
      <c r="I107" s="66"/>
      <c r="J107" s="66"/>
      <c r="K107" s="66"/>
      <c r="L107" s="66"/>
      <c r="M107" s="66"/>
      <c r="N107" s="66"/>
      <c r="O107" s="66"/>
      <c r="P107" s="66"/>
    </row>
  </sheetData>
  <sheetProtection algorithmName="SHA-512" hashValue="4ktAXryWr5bzmLfaTVENhV0PlgYv5weYKJr8lX0/NVZsNYv0XbgQnCGBQp+UoqI7GhX4E7m1Bq6BOX6JROkVww==" saltValue="qndF6FymETyUdsFPC83yRQ==" spinCount="100000" sheet="1" objects="1" scenarios="1"/>
  <mergeCells count="93">
    <mergeCell ref="L54:N54"/>
    <mergeCell ref="L50:N50"/>
    <mergeCell ref="C27:E27"/>
    <mergeCell ref="E45:G45"/>
    <mergeCell ref="E41:G41"/>
    <mergeCell ref="E37:G37"/>
    <mergeCell ref="L45:N45"/>
    <mergeCell ref="L37:N37"/>
    <mergeCell ref="B47:O47"/>
    <mergeCell ref="F12:J12"/>
    <mergeCell ref="B35:C38"/>
    <mergeCell ref="I72:I73"/>
    <mergeCell ref="E50:G50"/>
    <mergeCell ref="E54:G54"/>
    <mergeCell ref="C23:E23"/>
    <mergeCell ref="C25:E25"/>
    <mergeCell ref="B62:B63"/>
    <mergeCell ref="B33:H33"/>
    <mergeCell ref="G60:J60"/>
    <mergeCell ref="I50:K51"/>
    <mergeCell ref="B60:F60"/>
    <mergeCell ref="I45:J46"/>
    <mergeCell ref="B54:C55"/>
    <mergeCell ref="B50:C51"/>
    <mergeCell ref="C62:C63"/>
    <mergeCell ref="B76:O79"/>
    <mergeCell ref="L62:N63"/>
    <mergeCell ref="L65:N66"/>
    <mergeCell ref="L68:N69"/>
    <mergeCell ref="L72:N73"/>
    <mergeCell ref="K72:K73"/>
    <mergeCell ref="C72:C73"/>
    <mergeCell ref="G65:H66"/>
    <mergeCell ref="G62:H63"/>
    <mergeCell ref="G68:H69"/>
    <mergeCell ref="G72:H73"/>
    <mergeCell ref="B68:B69"/>
    <mergeCell ref="C68:C69"/>
    <mergeCell ref="I68:I69"/>
    <mergeCell ref="K62:K63"/>
    <mergeCell ref="B65:B66"/>
    <mergeCell ref="I62:I63"/>
    <mergeCell ref="K65:K66"/>
    <mergeCell ref="I65:I66"/>
    <mergeCell ref="C65:C66"/>
    <mergeCell ref="B40:C43"/>
    <mergeCell ref="B44:D46"/>
    <mergeCell ref="S38:U38"/>
    <mergeCell ref="S44:U44"/>
    <mergeCell ref="S49:S50"/>
    <mergeCell ref="S47:S48"/>
    <mergeCell ref="L41:N41"/>
    <mergeCell ref="S39:U39"/>
    <mergeCell ref="B18:G18"/>
    <mergeCell ref="B75:O75"/>
    <mergeCell ref="H18:K18"/>
    <mergeCell ref="I19:J19"/>
    <mergeCell ref="I21:J21"/>
    <mergeCell ref="I23:J23"/>
    <mergeCell ref="I25:J25"/>
    <mergeCell ref="I27:J27"/>
    <mergeCell ref="B72:B73"/>
    <mergeCell ref="C21:E21"/>
    <mergeCell ref="K60:O60"/>
    <mergeCell ref="B30:O31"/>
    <mergeCell ref="I33:O33"/>
    <mergeCell ref="L18:N20"/>
    <mergeCell ref="L21:N23"/>
    <mergeCell ref="K68:K69"/>
    <mergeCell ref="K81:L82"/>
    <mergeCell ref="K88:L88"/>
    <mergeCell ref="K85:L85"/>
    <mergeCell ref="B6:O7"/>
    <mergeCell ref="B58:O58"/>
    <mergeCell ref="B29:O29"/>
    <mergeCell ref="B14:O14"/>
    <mergeCell ref="H17:J17"/>
    <mergeCell ref="B9:O9"/>
    <mergeCell ref="B15:O16"/>
    <mergeCell ref="B17:G17"/>
    <mergeCell ref="B11:O11"/>
    <mergeCell ref="C19:E19"/>
    <mergeCell ref="I36:J37"/>
    <mergeCell ref="I40:J42"/>
    <mergeCell ref="I84:J86"/>
    <mergeCell ref="I87:J89"/>
    <mergeCell ref="D81:G82"/>
    <mergeCell ref="D85:G85"/>
    <mergeCell ref="D88:G88"/>
    <mergeCell ref="I80:J83"/>
    <mergeCell ref="B87:C89"/>
    <mergeCell ref="B84:C86"/>
    <mergeCell ref="B80:C83"/>
  </mergeCells>
  <conditionalFormatting sqref="B74:J74">
    <cfRule type="cellIs" dxfId="4" priority="6" operator="equal">
      <formula>"Warning: The amount committed to a savings account in section 4 exceeds your expected out of pocket costs. Under the FSA plan left over money will not carry over to future years."</formula>
    </cfRule>
  </conditionalFormatting>
  <conditionalFormatting sqref="K74:O74">
    <cfRule type="cellIs" dxfId="3" priority="1" operator="equal">
      <formula>"The amount committed to a HSA in section 4 exceeds your expected out of pocket costs. In the case where HSA funds are left over at the end of 2021, this money will remain as savings that can be spent in future years."</formula>
    </cfRule>
    <cfRule type="cellIs" dxfId="2" priority="2" operator="equal">
      <formula>"The amount committed to a savings account in section 4 exceeds your expected out of pocket costs. However, under the HSA plan unspent savings can carry over to future years."</formula>
    </cfRule>
    <cfRule type="cellIs" dxfId="1" priority="3" operator="equal">
      <formula>"The amount committed to a savings account in section 4 exceeds your expected out of pocket costs. However, under the HSA plan unspent savings can carry over to future years"</formula>
    </cfRule>
    <cfRule type="cellIs" dxfId="0" priority="4" operator="equal">
      <formula>"Warning: The amount committed to a savings account in section 4 exceeds your expected out of pocket costs. Under the FSA plan left over money will not carry over to future years."</formula>
    </cfRule>
  </conditionalFormatting>
  <dataValidations count="4">
    <dataValidation type="textLength" errorStyle="information" allowBlank="1" showInputMessage="1" showErrorMessage="1" error="This cell is used in the workbook's health credits calculation and should not be edited. Uncheck and recheck each health credit box to insure proper calculations." sqref="R8 R11:R13 R17 R23:R28 R31">
      <formula1>4</formula1>
      <formula2>5</formula2>
    </dataValidation>
    <dataValidation allowBlank="1" showErrorMessage="1" error="Enter the tax rate in 5% intervals that is closest to your effective tax rate. For example, &quot;15%&quot; or &quot;20%&quot;." prompt="Select tax rate from drop-down by clicking the arrow to the right" sqref="F84"/>
    <dataValidation allowBlank="1" showInputMessage="1" showErrorMessage="1" error="Enter the tax rate in 5% intervals that is closest to your effective tax rate. For example, &quot;15%&quot; or &quot;20%&quot;." sqref="F83"/>
    <dataValidation type="list" allowBlank="1" showInputMessage="1" showErrorMessage="1" error="Choose &quot;Employee Only&quot;, &quot;Employee+1&quot;, or &quot;Employee+Family&quot; depending on your coverage level." prompt="Seleccione el estado en el menú desplegable haciendo clic en el triángulo que se encuentra a la derecha." sqref="F12">
      <formula1>"Haga clic para seleccionar el tipo de plan, Solo empleado, Empleado + 1, Empleado + familia"</formula1>
    </dataValidation>
  </dataValidations>
  <pageMargins left="0.7" right="0.7" top="0.75" bottom="0.75" header="0.3" footer="0.3"/>
  <pageSetup paperSize="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ltText="BMI less than or equal 27.5">
                <anchor moveWithCells="1">
                  <from>
                    <xdr:col>1</xdr:col>
                    <xdr:colOff>1504950</xdr:colOff>
                    <xdr:row>22</xdr:row>
                    <xdr:rowOff>0</xdr:rowOff>
                  </from>
                  <to>
                    <xdr:col>1</xdr:col>
                    <xdr:colOff>1746250</xdr:colOff>
                    <xdr:row>23</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1504950</xdr:colOff>
                    <xdr:row>23</xdr:row>
                    <xdr:rowOff>38100</xdr:rowOff>
                  </from>
                  <to>
                    <xdr:col>1</xdr:col>
                    <xdr:colOff>1746250</xdr:colOff>
                    <xdr:row>24</xdr:row>
                    <xdr:rowOff>228600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xdr:col>
                    <xdr:colOff>1504950</xdr:colOff>
                    <xdr:row>18</xdr:row>
                    <xdr:rowOff>0</xdr:rowOff>
                  </from>
                  <to>
                    <xdr:col>1</xdr:col>
                    <xdr:colOff>1746250</xdr:colOff>
                    <xdr:row>18</xdr:row>
                    <xdr:rowOff>228600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1504950</xdr:colOff>
                    <xdr:row>20</xdr:row>
                    <xdr:rowOff>0</xdr:rowOff>
                  </from>
                  <to>
                    <xdr:col>1</xdr:col>
                    <xdr:colOff>1746250</xdr:colOff>
                    <xdr:row>20</xdr:row>
                    <xdr:rowOff>228600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xdr:col>
                    <xdr:colOff>1504950</xdr:colOff>
                    <xdr:row>26</xdr:row>
                    <xdr:rowOff>0</xdr:rowOff>
                  </from>
                  <to>
                    <xdr:col>1</xdr:col>
                    <xdr:colOff>1746250</xdr:colOff>
                    <xdr:row>26</xdr:row>
                    <xdr:rowOff>228600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7</xdr:col>
                    <xdr:colOff>1162050</xdr:colOff>
                    <xdr:row>18</xdr:row>
                    <xdr:rowOff>0</xdr:rowOff>
                  </from>
                  <to>
                    <xdr:col>8</xdr:col>
                    <xdr:colOff>0</xdr:colOff>
                    <xdr:row>18</xdr:row>
                    <xdr:rowOff>228600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7</xdr:col>
                    <xdr:colOff>1162050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1162050</xdr:colOff>
                    <xdr:row>20</xdr:row>
                    <xdr:rowOff>0</xdr:rowOff>
                  </from>
                  <to>
                    <xdr:col>8</xdr:col>
                    <xdr:colOff>0</xdr:colOff>
                    <xdr:row>20</xdr:row>
                    <xdr:rowOff>228600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7</xdr:col>
                    <xdr:colOff>1162050</xdr:colOff>
                    <xdr:row>24</xdr:row>
                    <xdr:rowOff>0</xdr:rowOff>
                  </from>
                  <to>
                    <xdr:col>8</xdr:col>
                    <xdr:colOff>0</xdr:colOff>
                    <xdr:row>24</xdr:row>
                    <xdr:rowOff>228600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7</xdr:col>
                    <xdr:colOff>1162050</xdr:colOff>
                    <xdr:row>26</xdr:row>
                    <xdr:rowOff>0</xdr:rowOff>
                  </from>
                  <to>
                    <xdr:col>8</xdr:col>
                    <xdr:colOff>0</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Calculadora de costos del plan </vt:lpstr>
    </vt:vector>
  </TitlesOfParts>
  <Company>Taylor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 William</dc:creator>
  <cp:lastModifiedBy>Venable, William</cp:lastModifiedBy>
  <dcterms:created xsi:type="dcterms:W3CDTF">2020-09-09T13:11:51Z</dcterms:created>
  <dcterms:modified xsi:type="dcterms:W3CDTF">2020-11-06T17:49:39Z</dcterms:modified>
</cp:coreProperties>
</file>