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arkW\Banking and Finance\Grant Funding\LED Lighting\"/>
    </mc:Choice>
  </mc:AlternateContent>
  <xr:revisionPtr revIDLastSave="0" documentId="13_ncr:1_{D392699B-1BE4-4104-8C0D-274E82EEAC79}" xr6:coauthVersionLast="46" xr6:coauthVersionMax="46" xr10:uidLastSave="{00000000-0000-0000-0000-000000000000}"/>
  <bookViews>
    <workbookView xWindow="23880" yWindow="-120" windowWidth="24240" windowHeight="13140" xr2:uid="{2E1F070D-E7C1-4153-A298-4F4BA1EE4F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9" i="1"/>
  <c r="D7" i="1"/>
  <c r="D11" i="1"/>
  <c r="D10" i="1"/>
  <c r="D8" i="1"/>
  <c r="D25" i="1"/>
  <c r="D54" i="1"/>
  <c r="D49" i="1"/>
  <c r="D45" i="1"/>
  <c r="D51" i="1"/>
  <c r="D52" i="1"/>
  <c r="D34" i="1"/>
  <c r="D29" i="1"/>
  <c r="D17" i="1" l="1"/>
  <c r="D16" i="1"/>
  <c r="D6" i="1"/>
  <c r="D5" i="1"/>
  <c r="D4" i="1"/>
  <c r="D3" i="1"/>
  <c r="D56" i="1"/>
  <c r="D55" i="1"/>
  <c r="D53" i="1"/>
  <c r="D50" i="1"/>
  <c r="D48" i="1"/>
  <c r="D36" i="1"/>
  <c r="D47" i="1"/>
  <c r="D46" i="1"/>
  <c r="D44" i="1"/>
  <c r="D37" i="1"/>
  <c r="D32" i="1"/>
  <c r="D41" i="1"/>
  <c r="D35" i="1"/>
  <c r="D40" i="1"/>
  <c r="D39" i="1"/>
  <c r="D38" i="1"/>
  <c r="D43" i="1"/>
  <c r="D42" i="1"/>
  <c r="D30" i="1"/>
  <c r="D24" i="1"/>
  <c r="D28" i="1"/>
  <c r="D27" i="1"/>
  <c r="D26" i="1"/>
  <c r="D23" i="1"/>
  <c r="D20" i="1"/>
  <c r="D15" i="1"/>
  <c r="D14" i="1"/>
  <c r="D12" i="1"/>
  <c r="D13" i="1"/>
</calcChain>
</file>

<file path=xl/sharedStrings.xml><?xml version="1.0" encoding="utf-8"?>
<sst xmlns="http://schemas.openxmlformats.org/spreadsheetml/2006/main" count="170" uniqueCount="94">
  <si>
    <t>Room</t>
  </si>
  <si>
    <t>Conference Room</t>
  </si>
  <si>
    <t>Library</t>
  </si>
  <si>
    <t>File Room</t>
  </si>
  <si>
    <t>Stationery Room</t>
  </si>
  <si>
    <t>Exterior</t>
  </si>
  <si>
    <t>Catering Workshop</t>
  </si>
  <si>
    <t>Water Plant Room</t>
  </si>
  <si>
    <t>Offices</t>
  </si>
  <si>
    <t>Croft</t>
  </si>
  <si>
    <t>Total Wattage</t>
  </si>
  <si>
    <t>Back Canteen</t>
  </si>
  <si>
    <t>Quantity of Fittings</t>
  </si>
  <si>
    <t>Aquazero</t>
  </si>
  <si>
    <t>Reception &amp; toilets</t>
  </si>
  <si>
    <t>Compound</t>
  </si>
  <si>
    <t>Building floodlights</t>
  </si>
  <si>
    <t>Bay E</t>
  </si>
  <si>
    <t>Bay F</t>
  </si>
  <si>
    <t>Bay G</t>
  </si>
  <si>
    <t>Bay D</t>
  </si>
  <si>
    <t>Shop office upper</t>
  </si>
  <si>
    <t>Shop office lower</t>
  </si>
  <si>
    <t>MPT office</t>
  </si>
  <si>
    <t>Transport office</t>
  </si>
  <si>
    <t>Ladies Toilets</t>
  </si>
  <si>
    <t>Gents Toilets</t>
  </si>
  <si>
    <t>Kitchen</t>
  </si>
  <si>
    <t>Reception Desk</t>
  </si>
  <si>
    <t>Reception Seating Area</t>
  </si>
  <si>
    <t>Workshop</t>
  </si>
  <si>
    <t>Workshop Office</t>
  </si>
  <si>
    <t>Blacksmiths Store</t>
  </si>
  <si>
    <t>Blacksmiths Forge</t>
  </si>
  <si>
    <t>Back Corridor</t>
  </si>
  <si>
    <t>Server Room</t>
  </si>
  <si>
    <t>Bay 5 (needs ceiling tile infills)</t>
  </si>
  <si>
    <t>Proposed Quantity</t>
  </si>
  <si>
    <t>Proposed Wattage per Fitting</t>
  </si>
  <si>
    <t>Hours of Use</t>
  </si>
  <si>
    <t>Explanation of Suitability</t>
  </si>
  <si>
    <t>Additional Information (such as maintenance; warranty; quality and standards)</t>
  </si>
  <si>
    <t>Proposed Make &amp; Model</t>
  </si>
  <si>
    <t>Description of Proposed Fittings</t>
  </si>
  <si>
    <t>Compound entrance (6m pole)</t>
  </si>
  <si>
    <t>Entrance (Yard)</t>
  </si>
  <si>
    <t>Office 1 (weighbridge)</t>
  </si>
  <si>
    <t>Stationery Cupboard</t>
  </si>
  <si>
    <t>Main Entrance</t>
  </si>
  <si>
    <t>Corridor E-W</t>
  </si>
  <si>
    <t>Reception Store</t>
  </si>
  <si>
    <t>Office West 1</t>
  </si>
  <si>
    <t>Office West 2</t>
  </si>
  <si>
    <t>Office West 3</t>
  </si>
  <si>
    <t>Office East 1</t>
  </si>
  <si>
    <t>Office East 2</t>
  </si>
  <si>
    <t>Office East 3</t>
  </si>
  <si>
    <t>Conference East 4</t>
  </si>
  <si>
    <t>IT Room</t>
  </si>
  <si>
    <t>Entrance (Car Park)</t>
  </si>
  <si>
    <t>Car Park (10m pole)</t>
  </si>
  <si>
    <t>Bay D Toilet</t>
  </si>
  <si>
    <t>10:00-14:00 M-F</t>
  </si>
  <si>
    <t>10:00-11:00 M-F</t>
  </si>
  <si>
    <t>10:00-13:00 M-F</t>
  </si>
  <si>
    <t>07:00-18:00 M-F</t>
  </si>
  <si>
    <t>08:00-17:00 M-F</t>
  </si>
  <si>
    <t>07:00-18:00 x7</t>
  </si>
  <si>
    <t>Dusk-Dawn x7</t>
  </si>
  <si>
    <t>07:00-19:00 x6</t>
  </si>
  <si>
    <t>07:00-17:00 M-F</t>
  </si>
  <si>
    <t>6ft Twin 2 x T8 70W</t>
  </si>
  <si>
    <t>Metal Halide 250W - Flood</t>
  </si>
  <si>
    <t>Metal Halide 400W - Flood</t>
  </si>
  <si>
    <t>5ft Single T8 58W - IP65</t>
  </si>
  <si>
    <t>4ft Single T8 58W - IP65</t>
  </si>
  <si>
    <t>60W Lampholder</t>
  </si>
  <si>
    <t>5ft Twin 2 x T8 58W - IP65</t>
  </si>
  <si>
    <t>Recessed 42W PL Lamp</t>
  </si>
  <si>
    <t>250W MBFU</t>
  </si>
  <si>
    <t>SON 70W</t>
  </si>
  <si>
    <t>SON 250W</t>
  </si>
  <si>
    <t>250W HQI</t>
  </si>
  <si>
    <t>6ft Single 1 x T8 58W</t>
  </si>
  <si>
    <t>50W Downlight MR11</t>
  </si>
  <si>
    <t>N/A</t>
  </si>
  <si>
    <t>8ft Single T8 100W</t>
  </si>
  <si>
    <t>1200 x 600 Panel 4x T8 36W</t>
  </si>
  <si>
    <t>600 x 600 Panel 2 x PL Lamps 34W</t>
  </si>
  <si>
    <t>600 x 600 Panel 4x T8 18W</t>
  </si>
  <si>
    <t>Price per Unit</t>
  </si>
  <si>
    <t>Table: LED Lighting Details</t>
  </si>
  <si>
    <t>1200 x 600 Panel 4x T8 36W (this is not a suspended ceiling fitting)</t>
  </si>
  <si>
    <t>Old Fitting (excluding ballast loss factor)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</si>
</sst>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57CB5-BCD2-4B02-B470-F8FDFCFC259F}">
  <sheetPr>
    <pageSetUpPr fitToPage="1"/>
  </sheetPr>
  <dimension ref="A1:L56"/>
  <sheetViews>
    <sheetView tabSelected="1" workbookViewId="0">
      <selection sqref="A1:L1"/>
    </sheetView>
  </sheetViews>
  <sheetFormatPr defaultColWidth="8.85546875" defaultRowHeight="15" x14ac:dyDescent="0.25"/>
  <cols>
    <col min="1" max="1" width="28.5703125" style="6" bestFit="1" customWidth="1"/>
    <col min="2" max="2" width="32" style="6" customWidth="1"/>
    <col min="3" max="3" width="12.5703125" style="6" customWidth="1"/>
    <col min="4" max="4" width="10.140625" style="6" customWidth="1"/>
    <col min="5" max="5" width="14.85546875" style="6" bestFit="1" customWidth="1"/>
    <col min="6" max="6" width="15.140625" style="6" customWidth="1"/>
    <col min="7" max="7" width="14.28515625" style="6" bestFit="1" customWidth="1"/>
    <col min="8" max="8" width="11.42578125" style="6" customWidth="1"/>
    <col min="9" max="10" width="18.5703125" style="6" customWidth="1"/>
    <col min="11" max="11" width="19" style="6" customWidth="1"/>
    <col min="12" max="12" width="32.140625" style="6" customWidth="1"/>
    <col min="13" max="16384" width="8.85546875" style="6"/>
  </cols>
  <sheetData>
    <row r="1" spans="1:12" s="2" customFormat="1" x14ac:dyDescent="0.25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5" x14ac:dyDescent="0.25">
      <c r="A2" s="3" t="s">
        <v>0</v>
      </c>
      <c r="B2" s="4" t="s">
        <v>93</v>
      </c>
      <c r="C2" s="5" t="s">
        <v>12</v>
      </c>
      <c r="D2" s="5" t="s">
        <v>10</v>
      </c>
      <c r="E2" s="3" t="s">
        <v>39</v>
      </c>
      <c r="F2" s="3" t="s">
        <v>42</v>
      </c>
      <c r="G2" s="3" t="s">
        <v>43</v>
      </c>
      <c r="H2" s="3" t="s">
        <v>37</v>
      </c>
      <c r="I2" s="3" t="s">
        <v>38</v>
      </c>
      <c r="J2" s="3" t="s">
        <v>90</v>
      </c>
      <c r="K2" s="3" t="s">
        <v>40</v>
      </c>
      <c r="L2" s="3" t="s">
        <v>41</v>
      </c>
    </row>
    <row r="3" spans="1:12" x14ac:dyDescent="0.25">
      <c r="A3" s="7" t="s">
        <v>1</v>
      </c>
      <c r="B3" s="7" t="s">
        <v>87</v>
      </c>
      <c r="C3" s="7">
        <v>21</v>
      </c>
      <c r="D3" s="7">
        <f>21*4*36</f>
        <v>3024</v>
      </c>
      <c r="E3" s="8" t="s">
        <v>62</v>
      </c>
      <c r="F3" s="7"/>
      <c r="G3" s="7"/>
      <c r="H3" s="7"/>
      <c r="I3" s="7"/>
      <c r="J3" s="7"/>
      <c r="K3" s="7"/>
      <c r="L3" s="7"/>
    </row>
    <row r="4" spans="1:12" x14ac:dyDescent="0.25">
      <c r="A4" s="7" t="s">
        <v>2</v>
      </c>
      <c r="B4" s="7" t="s">
        <v>87</v>
      </c>
      <c r="C4" s="7">
        <v>2</v>
      </c>
      <c r="D4" s="7">
        <f>2*4*36</f>
        <v>288</v>
      </c>
      <c r="E4" s="8" t="s">
        <v>63</v>
      </c>
      <c r="F4" s="7"/>
      <c r="G4" s="7"/>
      <c r="H4" s="7"/>
      <c r="I4" s="7"/>
      <c r="J4" s="7"/>
      <c r="K4" s="7"/>
      <c r="L4" s="7"/>
    </row>
    <row r="5" spans="1:12" x14ac:dyDescent="0.25">
      <c r="A5" s="7" t="s">
        <v>3</v>
      </c>
      <c r="B5" s="7" t="s">
        <v>87</v>
      </c>
      <c r="C5" s="7">
        <v>2</v>
      </c>
      <c r="D5" s="7">
        <f>2*4*36</f>
        <v>288</v>
      </c>
      <c r="E5" s="8" t="s">
        <v>63</v>
      </c>
      <c r="F5" s="7"/>
      <c r="G5" s="7"/>
      <c r="H5" s="7"/>
      <c r="I5" s="7"/>
      <c r="J5" s="7"/>
      <c r="K5" s="7"/>
      <c r="L5" s="7"/>
    </row>
    <row r="6" spans="1:12" x14ac:dyDescent="0.25">
      <c r="A6" s="7" t="s">
        <v>4</v>
      </c>
      <c r="B6" s="7" t="s">
        <v>87</v>
      </c>
      <c r="C6" s="7">
        <v>8</v>
      </c>
      <c r="D6" s="7">
        <f>8*4*36</f>
        <v>1152</v>
      </c>
      <c r="E6" s="8" t="s">
        <v>64</v>
      </c>
      <c r="F6" s="7"/>
      <c r="G6" s="7"/>
      <c r="H6" s="7"/>
      <c r="I6" s="7"/>
      <c r="J6" s="7"/>
      <c r="K6" s="7"/>
      <c r="L6" s="7"/>
    </row>
    <row r="7" spans="1:12" ht="30" x14ac:dyDescent="0.25">
      <c r="A7" s="7" t="s">
        <v>36</v>
      </c>
      <c r="B7" s="9" t="s">
        <v>92</v>
      </c>
      <c r="C7" s="7">
        <v>157</v>
      </c>
      <c r="D7" s="7">
        <f>157*4*36</f>
        <v>22608</v>
      </c>
      <c r="E7" s="8" t="s">
        <v>65</v>
      </c>
      <c r="F7" s="7"/>
      <c r="G7" s="7"/>
      <c r="H7" s="7"/>
      <c r="I7" s="7"/>
      <c r="J7" s="7"/>
      <c r="K7" s="7"/>
      <c r="L7" s="7"/>
    </row>
    <row r="8" spans="1:12" x14ac:dyDescent="0.25">
      <c r="A8" s="7" t="s">
        <v>5</v>
      </c>
      <c r="B8" s="7" t="s">
        <v>73</v>
      </c>
      <c r="C8" s="7">
        <v>13</v>
      </c>
      <c r="D8" s="7">
        <f>13*1*400</f>
        <v>5200</v>
      </c>
      <c r="E8" s="8" t="s">
        <v>68</v>
      </c>
      <c r="F8" s="7"/>
      <c r="G8" s="7"/>
      <c r="H8" s="7"/>
      <c r="I8" s="7"/>
      <c r="J8" s="7"/>
      <c r="K8" s="7"/>
      <c r="L8" s="7"/>
    </row>
    <row r="9" spans="1:12" x14ac:dyDescent="0.25">
      <c r="A9" s="7" t="s">
        <v>5</v>
      </c>
      <c r="B9" s="7" t="s">
        <v>72</v>
      </c>
      <c r="C9" s="7">
        <v>4</v>
      </c>
      <c r="D9" s="7">
        <f>4*1*250</f>
        <v>1000</v>
      </c>
      <c r="E9" s="8" t="s">
        <v>68</v>
      </c>
      <c r="F9" s="7"/>
      <c r="G9" s="7"/>
      <c r="H9" s="7"/>
      <c r="I9" s="7"/>
      <c r="J9" s="7"/>
      <c r="K9" s="7"/>
      <c r="L9" s="7"/>
    </row>
    <row r="10" spans="1:12" x14ac:dyDescent="0.25">
      <c r="A10" s="7" t="s">
        <v>6</v>
      </c>
      <c r="B10" s="7" t="s">
        <v>71</v>
      </c>
      <c r="C10" s="7">
        <v>18</v>
      </c>
      <c r="D10" s="7">
        <f>18*2*70</f>
        <v>2520</v>
      </c>
      <c r="E10" s="8" t="s">
        <v>62</v>
      </c>
      <c r="F10" s="7"/>
      <c r="G10" s="7"/>
      <c r="H10" s="7"/>
      <c r="I10" s="7"/>
      <c r="J10" s="7"/>
      <c r="K10" s="7"/>
      <c r="L10" s="7"/>
    </row>
    <row r="11" spans="1:12" x14ac:dyDescent="0.25">
      <c r="A11" s="7" t="s">
        <v>7</v>
      </c>
      <c r="B11" s="7" t="s">
        <v>71</v>
      </c>
      <c r="C11" s="7">
        <v>10</v>
      </c>
      <c r="D11" s="7">
        <f>10*2*70</f>
        <v>1400</v>
      </c>
      <c r="E11" s="8" t="s">
        <v>62</v>
      </c>
      <c r="F11" s="7"/>
      <c r="G11" s="7"/>
      <c r="H11" s="7"/>
      <c r="I11" s="7"/>
      <c r="J11" s="7"/>
      <c r="K11" s="7"/>
      <c r="L11" s="7"/>
    </row>
    <row r="12" spans="1:12" x14ac:dyDescent="0.25">
      <c r="A12" s="7" t="s">
        <v>13</v>
      </c>
      <c r="B12" s="7" t="s">
        <v>79</v>
      </c>
      <c r="C12" s="7">
        <v>8</v>
      </c>
      <c r="D12" s="7">
        <f>8*1*250</f>
        <v>2000</v>
      </c>
      <c r="E12" s="8" t="s">
        <v>66</v>
      </c>
      <c r="F12" s="7"/>
      <c r="G12" s="7"/>
      <c r="H12" s="7"/>
      <c r="I12" s="7"/>
      <c r="J12" s="7"/>
      <c r="K12" s="7"/>
      <c r="L12" s="7"/>
    </row>
    <row r="13" spans="1:12" x14ac:dyDescent="0.25">
      <c r="A13" s="7" t="s">
        <v>11</v>
      </c>
      <c r="B13" s="7" t="s">
        <v>87</v>
      </c>
      <c r="C13" s="7">
        <v>6</v>
      </c>
      <c r="D13" s="7">
        <f>6*4*36</f>
        <v>864</v>
      </c>
      <c r="E13" s="8" t="s">
        <v>65</v>
      </c>
      <c r="F13" s="7"/>
      <c r="G13" s="7"/>
      <c r="H13" s="7"/>
      <c r="I13" s="7"/>
      <c r="J13" s="7"/>
      <c r="K13" s="7"/>
      <c r="L13" s="7"/>
    </row>
    <row r="14" spans="1:12" x14ac:dyDescent="0.25">
      <c r="A14" s="7" t="s">
        <v>8</v>
      </c>
      <c r="B14" s="7" t="s">
        <v>88</v>
      </c>
      <c r="C14" s="7">
        <v>54</v>
      </c>
      <c r="D14" s="7">
        <f>54*2*34</f>
        <v>3672</v>
      </c>
      <c r="E14" s="8" t="s">
        <v>65</v>
      </c>
      <c r="F14" s="7"/>
      <c r="G14" s="7"/>
      <c r="H14" s="7"/>
      <c r="I14" s="7"/>
      <c r="J14" s="7"/>
      <c r="K14" s="7"/>
      <c r="L14" s="7"/>
    </row>
    <row r="15" spans="1:12" x14ac:dyDescent="0.25">
      <c r="A15" s="7" t="s">
        <v>14</v>
      </c>
      <c r="B15" s="7" t="s">
        <v>78</v>
      </c>
      <c r="C15" s="7">
        <v>18</v>
      </c>
      <c r="D15" s="7">
        <f>18*1*42</f>
        <v>756</v>
      </c>
      <c r="E15" s="8" t="s">
        <v>67</v>
      </c>
      <c r="F15" s="7"/>
      <c r="G15" s="7"/>
      <c r="H15" s="7"/>
      <c r="I15" s="7"/>
      <c r="J15" s="7"/>
      <c r="K15" s="7"/>
      <c r="L15" s="7"/>
    </row>
    <row r="16" spans="1:12" x14ac:dyDescent="0.25">
      <c r="A16" s="7" t="s">
        <v>34</v>
      </c>
      <c r="B16" s="7" t="s">
        <v>89</v>
      </c>
      <c r="C16" s="7">
        <v>13</v>
      </c>
      <c r="D16" s="7">
        <f>13*4*18</f>
        <v>936</v>
      </c>
      <c r="E16" s="8" t="s">
        <v>67</v>
      </c>
      <c r="F16" s="7"/>
      <c r="G16" s="7"/>
      <c r="H16" s="7"/>
      <c r="I16" s="7"/>
      <c r="J16" s="7"/>
      <c r="K16" s="7"/>
      <c r="L16" s="7"/>
    </row>
    <row r="17" spans="1:12" x14ac:dyDescent="0.25">
      <c r="A17" s="7" t="s">
        <v>35</v>
      </c>
      <c r="B17" s="7" t="s">
        <v>89</v>
      </c>
      <c r="C17" s="7">
        <v>1</v>
      </c>
      <c r="D17" s="7">
        <f>1*4*18</f>
        <v>72</v>
      </c>
      <c r="E17" s="8" t="s">
        <v>63</v>
      </c>
      <c r="F17" s="7"/>
      <c r="G17" s="7"/>
      <c r="H17" s="7"/>
      <c r="I17" s="7"/>
      <c r="J17" s="7"/>
      <c r="K17" s="7"/>
      <c r="L17" s="7"/>
    </row>
    <row r="18" spans="1:12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x14ac:dyDescent="0.25">
      <c r="A19" s="10" t="s">
        <v>9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x14ac:dyDescent="0.25">
      <c r="A20" s="7" t="s">
        <v>15</v>
      </c>
      <c r="B20" s="7" t="s">
        <v>73</v>
      </c>
      <c r="C20" s="7">
        <v>46</v>
      </c>
      <c r="D20" s="7">
        <f>46*1*400</f>
        <v>18400</v>
      </c>
      <c r="E20" s="7" t="s">
        <v>68</v>
      </c>
      <c r="F20" s="7"/>
      <c r="G20" s="7"/>
      <c r="H20" s="7"/>
      <c r="I20" s="7"/>
      <c r="J20" s="7"/>
      <c r="K20" s="7"/>
      <c r="L20" s="7"/>
    </row>
    <row r="21" spans="1:12" x14ac:dyDescent="0.25">
      <c r="A21" s="7" t="s">
        <v>44</v>
      </c>
      <c r="B21" s="7" t="s">
        <v>80</v>
      </c>
      <c r="C21" s="7">
        <v>3</v>
      </c>
      <c r="D21" s="7">
        <f>3*1*70</f>
        <v>210</v>
      </c>
      <c r="E21" s="7" t="s">
        <v>68</v>
      </c>
      <c r="F21" s="7"/>
      <c r="G21" s="7"/>
      <c r="H21" s="7"/>
      <c r="I21" s="7"/>
      <c r="J21" s="7"/>
      <c r="K21" s="7"/>
      <c r="L21" s="7"/>
    </row>
    <row r="22" spans="1:12" x14ac:dyDescent="0.25">
      <c r="A22" s="7" t="s">
        <v>60</v>
      </c>
      <c r="B22" s="7" t="s">
        <v>85</v>
      </c>
      <c r="C22" s="7">
        <v>0</v>
      </c>
      <c r="D22" s="7">
        <v>0</v>
      </c>
      <c r="E22" s="7" t="s">
        <v>68</v>
      </c>
      <c r="F22" s="7"/>
      <c r="G22" s="7"/>
      <c r="H22" s="7"/>
      <c r="I22" s="7"/>
      <c r="J22" s="7"/>
      <c r="K22" s="7"/>
      <c r="L22" s="7"/>
    </row>
    <row r="23" spans="1:12" x14ac:dyDescent="0.25">
      <c r="A23" s="7" t="s">
        <v>16</v>
      </c>
      <c r="B23" s="7" t="s">
        <v>81</v>
      </c>
      <c r="C23" s="7">
        <v>3</v>
      </c>
      <c r="D23" s="7">
        <f>3*1*250</f>
        <v>750</v>
      </c>
      <c r="E23" s="7" t="s">
        <v>68</v>
      </c>
      <c r="F23" s="7"/>
      <c r="G23" s="7"/>
      <c r="H23" s="7"/>
      <c r="I23" s="7"/>
      <c r="J23" s="7"/>
      <c r="K23" s="7"/>
      <c r="L23" s="7"/>
    </row>
    <row r="24" spans="1:12" x14ac:dyDescent="0.25">
      <c r="A24" s="7" t="s">
        <v>20</v>
      </c>
      <c r="B24" s="7" t="s">
        <v>82</v>
      </c>
      <c r="C24" s="7">
        <v>9</v>
      </c>
      <c r="D24" s="7">
        <f>9*1*250</f>
        <v>2250</v>
      </c>
      <c r="E24" s="8" t="s">
        <v>66</v>
      </c>
      <c r="F24" s="7"/>
      <c r="G24" s="7"/>
      <c r="H24" s="7"/>
      <c r="I24" s="7"/>
      <c r="J24" s="7"/>
      <c r="K24" s="7"/>
      <c r="L24" s="7"/>
    </row>
    <row r="25" spans="1:12" x14ac:dyDescent="0.25">
      <c r="A25" s="7" t="s">
        <v>61</v>
      </c>
      <c r="B25" s="7" t="s">
        <v>76</v>
      </c>
      <c r="C25" s="7">
        <v>2</v>
      </c>
      <c r="D25" s="7">
        <f>2*1*60</f>
        <v>120</v>
      </c>
      <c r="E25" s="8" t="s">
        <v>64</v>
      </c>
      <c r="F25" s="7"/>
      <c r="G25" s="7"/>
      <c r="H25" s="7"/>
      <c r="I25" s="7"/>
      <c r="J25" s="7"/>
      <c r="K25" s="7"/>
      <c r="L25" s="7"/>
    </row>
    <row r="26" spans="1:12" x14ac:dyDescent="0.25">
      <c r="A26" s="7" t="s">
        <v>17</v>
      </c>
      <c r="B26" s="7" t="s">
        <v>82</v>
      </c>
      <c r="C26" s="7">
        <v>15</v>
      </c>
      <c r="D26" s="7">
        <f>15*1*250</f>
        <v>3750</v>
      </c>
      <c r="E26" s="8" t="s">
        <v>66</v>
      </c>
      <c r="F26" s="7"/>
      <c r="G26" s="7"/>
      <c r="H26" s="7"/>
      <c r="I26" s="7"/>
      <c r="J26" s="7"/>
      <c r="K26" s="7"/>
      <c r="L26" s="7"/>
    </row>
    <row r="27" spans="1:12" x14ac:dyDescent="0.25">
      <c r="A27" s="7" t="s">
        <v>18</v>
      </c>
      <c r="B27" s="7" t="s">
        <v>82</v>
      </c>
      <c r="C27" s="7">
        <v>9</v>
      </c>
      <c r="D27" s="7">
        <f>9*1*250</f>
        <v>2250</v>
      </c>
      <c r="E27" s="8" t="s">
        <v>66</v>
      </c>
      <c r="F27" s="7"/>
      <c r="G27" s="7"/>
      <c r="H27" s="7"/>
      <c r="I27" s="7"/>
      <c r="J27" s="7"/>
      <c r="K27" s="7"/>
      <c r="L27" s="7"/>
    </row>
    <row r="28" spans="1:12" x14ac:dyDescent="0.25">
      <c r="A28" s="7" t="s">
        <v>19</v>
      </c>
      <c r="B28" s="7" t="s">
        <v>82</v>
      </c>
      <c r="C28" s="7">
        <v>18</v>
      </c>
      <c r="D28" s="7">
        <f>18*1*250</f>
        <v>4500</v>
      </c>
      <c r="E28" s="8" t="s">
        <v>66</v>
      </c>
      <c r="F28" s="7"/>
      <c r="G28" s="7"/>
      <c r="H28" s="7"/>
      <c r="I28" s="7"/>
      <c r="J28" s="7"/>
      <c r="K28" s="7"/>
      <c r="L28" s="7"/>
    </row>
    <row r="29" spans="1:12" x14ac:dyDescent="0.25">
      <c r="A29" s="7" t="s">
        <v>21</v>
      </c>
      <c r="B29" s="7" t="s">
        <v>83</v>
      </c>
      <c r="C29" s="7">
        <v>4</v>
      </c>
      <c r="D29" s="7">
        <f>4*1*58</f>
        <v>232</v>
      </c>
      <c r="E29" s="8" t="s">
        <v>66</v>
      </c>
      <c r="F29" s="7"/>
      <c r="G29" s="7"/>
      <c r="H29" s="7"/>
      <c r="I29" s="7"/>
      <c r="J29" s="7"/>
      <c r="K29" s="7"/>
      <c r="L29" s="7"/>
    </row>
    <row r="30" spans="1:12" x14ac:dyDescent="0.25">
      <c r="A30" s="7" t="s">
        <v>22</v>
      </c>
      <c r="B30" s="7" t="s">
        <v>84</v>
      </c>
      <c r="C30" s="7">
        <v>11</v>
      </c>
      <c r="D30" s="7">
        <f>11*1*50</f>
        <v>550</v>
      </c>
      <c r="E30" s="8" t="s">
        <v>66</v>
      </c>
      <c r="F30" s="7"/>
      <c r="G30" s="7"/>
      <c r="H30" s="7"/>
      <c r="I30" s="7"/>
      <c r="J30" s="7"/>
      <c r="K30" s="7"/>
      <c r="L30" s="7"/>
    </row>
    <row r="31" spans="1:12" x14ac:dyDescent="0.25">
      <c r="A31" s="7" t="s">
        <v>48</v>
      </c>
      <c r="B31" s="7" t="s">
        <v>85</v>
      </c>
      <c r="C31" s="7">
        <v>0</v>
      </c>
      <c r="D31" s="7">
        <v>0</v>
      </c>
      <c r="E31" s="8" t="s">
        <v>67</v>
      </c>
      <c r="F31" s="7"/>
      <c r="G31" s="7"/>
      <c r="H31" s="7"/>
      <c r="I31" s="7"/>
      <c r="J31" s="7"/>
      <c r="K31" s="7"/>
      <c r="L31" s="7"/>
    </row>
    <row r="32" spans="1:12" x14ac:dyDescent="0.25">
      <c r="A32" s="7" t="s">
        <v>28</v>
      </c>
      <c r="B32" s="7" t="s">
        <v>77</v>
      </c>
      <c r="C32" s="7">
        <v>1</v>
      </c>
      <c r="D32" s="7">
        <f>1*2*58</f>
        <v>116</v>
      </c>
      <c r="E32" s="8" t="s">
        <v>65</v>
      </c>
      <c r="F32" s="7"/>
      <c r="G32" s="7"/>
      <c r="H32" s="7"/>
      <c r="I32" s="7"/>
      <c r="J32" s="7"/>
      <c r="K32" s="7"/>
      <c r="L32" s="7"/>
    </row>
    <row r="33" spans="1:12" x14ac:dyDescent="0.25">
      <c r="A33" s="7" t="s">
        <v>29</v>
      </c>
      <c r="B33" s="7" t="s">
        <v>85</v>
      </c>
      <c r="C33" s="7">
        <v>0</v>
      </c>
      <c r="D33" s="7">
        <v>0</v>
      </c>
      <c r="E33" s="8" t="s">
        <v>65</v>
      </c>
      <c r="F33" s="7"/>
      <c r="G33" s="7"/>
      <c r="H33" s="7"/>
      <c r="I33" s="7"/>
      <c r="J33" s="7"/>
      <c r="K33" s="7"/>
      <c r="L33" s="7"/>
    </row>
    <row r="34" spans="1:12" x14ac:dyDescent="0.25">
      <c r="A34" s="7" t="s">
        <v>50</v>
      </c>
      <c r="B34" s="7" t="s">
        <v>76</v>
      </c>
      <c r="C34" s="7">
        <v>4</v>
      </c>
      <c r="D34" s="7">
        <f>4*1*60</f>
        <v>240</v>
      </c>
      <c r="E34" s="8" t="s">
        <v>64</v>
      </c>
      <c r="F34" s="7"/>
      <c r="G34" s="7"/>
      <c r="H34" s="7"/>
      <c r="I34" s="7"/>
      <c r="J34" s="7"/>
      <c r="K34" s="7"/>
      <c r="L34" s="7"/>
    </row>
    <row r="35" spans="1:12" x14ac:dyDescent="0.25">
      <c r="A35" s="7" t="s">
        <v>49</v>
      </c>
      <c r="B35" s="7" t="s">
        <v>77</v>
      </c>
      <c r="C35" s="7">
        <v>2</v>
      </c>
      <c r="D35" s="7">
        <f>2*2*58</f>
        <v>232</v>
      </c>
      <c r="E35" s="8" t="s">
        <v>69</v>
      </c>
      <c r="F35" s="7"/>
      <c r="G35" s="7"/>
      <c r="H35" s="7"/>
      <c r="I35" s="7"/>
      <c r="J35" s="7"/>
      <c r="K35" s="7"/>
      <c r="L35" s="7"/>
    </row>
    <row r="36" spans="1:12" x14ac:dyDescent="0.25">
      <c r="A36" s="7" t="s">
        <v>45</v>
      </c>
      <c r="B36" s="7" t="s">
        <v>76</v>
      </c>
      <c r="C36" s="7">
        <v>1</v>
      </c>
      <c r="D36" s="7">
        <f>1*1*60</f>
        <v>60</v>
      </c>
      <c r="E36" s="8" t="s">
        <v>69</v>
      </c>
      <c r="F36" s="7"/>
      <c r="G36" s="7"/>
      <c r="H36" s="7"/>
      <c r="I36" s="7"/>
      <c r="J36" s="7"/>
      <c r="K36" s="7"/>
      <c r="L36" s="7"/>
    </row>
    <row r="37" spans="1:12" x14ac:dyDescent="0.25">
      <c r="A37" s="7" t="s">
        <v>46</v>
      </c>
      <c r="B37" s="7" t="s">
        <v>77</v>
      </c>
      <c r="C37" s="7">
        <v>1</v>
      </c>
      <c r="D37" s="7">
        <f>1*2*58</f>
        <v>116</v>
      </c>
      <c r="E37" s="8" t="s">
        <v>64</v>
      </c>
      <c r="F37" s="7"/>
      <c r="G37" s="7"/>
      <c r="H37" s="7"/>
      <c r="I37" s="7"/>
      <c r="J37" s="7"/>
      <c r="K37" s="7"/>
      <c r="L37" s="7"/>
    </row>
    <row r="38" spans="1:12" x14ac:dyDescent="0.25">
      <c r="A38" s="7" t="s">
        <v>25</v>
      </c>
      <c r="B38" s="7" t="s">
        <v>76</v>
      </c>
      <c r="C38" s="7">
        <v>2</v>
      </c>
      <c r="D38" s="7">
        <f>2*1*60</f>
        <v>120</v>
      </c>
      <c r="E38" s="8" t="s">
        <v>64</v>
      </c>
      <c r="F38" s="7"/>
      <c r="G38" s="7"/>
      <c r="H38" s="7"/>
      <c r="I38" s="7"/>
      <c r="J38" s="7"/>
      <c r="K38" s="7"/>
      <c r="L38" s="7"/>
    </row>
    <row r="39" spans="1:12" x14ac:dyDescent="0.25">
      <c r="A39" s="7" t="s">
        <v>26</v>
      </c>
      <c r="B39" s="7" t="s">
        <v>76</v>
      </c>
      <c r="C39" s="7">
        <v>2</v>
      </c>
      <c r="D39" s="7">
        <f>2*1*60</f>
        <v>120</v>
      </c>
      <c r="E39" s="8" t="s">
        <v>64</v>
      </c>
      <c r="F39" s="7"/>
      <c r="G39" s="7"/>
      <c r="H39" s="7"/>
      <c r="I39" s="7"/>
      <c r="J39" s="7"/>
      <c r="K39" s="7"/>
      <c r="L39" s="7"/>
    </row>
    <row r="40" spans="1:12" x14ac:dyDescent="0.25">
      <c r="A40" s="7" t="s">
        <v>47</v>
      </c>
      <c r="B40" s="7" t="s">
        <v>76</v>
      </c>
      <c r="C40" s="7">
        <v>1</v>
      </c>
      <c r="D40" s="7">
        <f>1*1*60</f>
        <v>60</v>
      </c>
      <c r="E40" s="8" t="s">
        <v>64</v>
      </c>
      <c r="F40" s="7"/>
      <c r="G40" s="7"/>
      <c r="H40" s="7"/>
      <c r="I40" s="7"/>
      <c r="J40" s="7"/>
      <c r="K40" s="7"/>
      <c r="L40" s="7"/>
    </row>
    <row r="41" spans="1:12" x14ac:dyDescent="0.25">
      <c r="A41" s="7" t="s">
        <v>27</v>
      </c>
      <c r="B41" s="7" t="s">
        <v>77</v>
      </c>
      <c r="C41" s="7">
        <v>1</v>
      </c>
      <c r="D41" s="7">
        <f>1*2*58</f>
        <v>116</v>
      </c>
      <c r="E41" s="8" t="s">
        <v>69</v>
      </c>
      <c r="F41" s="7"/>
      <c r="G41" s="7"/>
      <c r="H41" s="7"/>
      <c r="I41" s="7"/>
      <c r="J41" s="7"/>
      <c r="K41" s="7"/>
      <c r="L41" s="7"/>
    </row>
    <row r="42" spans="1:12" x14ac:dyDescent="0.25">
      <c r="A42" s="7" t="s">
        <v>23</v>
      </c>
      <c r="B42" s="7" t="s">
        <v>77</v>
      </c>
      <c r="C42" s="7">
        <v>4</v>
      </c>
      <c r="D42" s="7">
        <f>4*2*58</f>
        <v>464</v>
      </c>
      <c r="E42" s="8" t="s">
        <v>69</v>
      </c>
      <c r="F42" s="7"/>
      <c r="G42" s="7"/>
      <c r="H42" s="7"/>
      <c r="I42" s="7"/>
      <c r="J42" s="7"/>
      <c r="K42" s="7"/>
      <c r="L42" s="7"/>
    </row>
    <row r="43" spans="1:12" x14ac:dyDescent="0.25">
      <c r="A43" s="7" t="s">
        <v>24</v>
      </c>
      <c r="B43" s="7" t="s">
        <v>77</v>
      </c>
      <c r="C43" s="7">
        <v>1</v>
      </c>
      <c r="D43" s="7">
        <f>1*2*58</f>
        <v>116</v>
      </c>
      <c r="E43" s="8" t="s">
        <v>69</v>
      </c>
      <c r="F43" s="7"/>
      <c r="G43" s="7"/>
      <c r="H43" s="7"/>
      <c r="I43" s="7"/>
      <c r="J43" s="7"/>
      <c r="K43" s="7"/>
      <c r="L43" s="7"/>
    </row>
    <row r="44" spans="1:12" x14ac:dyDescent="0.25">
      <c r="A44" s="7" t="s">
        <v>51</v>
      </c>
      <c r="B44" s="7" t="s">
        <v>77</v>
      </c>
      <c r="C44" s="7">
        <v>1</v>
      </c>
      <c r="D44" s="7">
        <f>1*2*58</f>
        <v>116</v>
      </c>
      <c r="E44" s="8" t="s">
        <v>66</v>
      </c>
      <c r="F44" s="7"/>
      <c r="G44" s="7"/>
      <c r="H44" s="7"/>
      <c r="I44" s="7"/>
      <c r="J44" s="7"/>
      <c r="K44" s="7"/>
      <c r="L44" s="7"/>
    </row>
    <row r="45" spans="1:12" x14ac:dyDescent="0.25">
      <c r="A45" s="7" t="s">
        <v>52</v>
      </c>
      <c r="B45" s="7" t="s">
        <v>77</v>
      </c>
      <c r="C45" s="7">
        <v>2</v>
      </c>
      <c r="D45" s="7">
        <f>2*2*58</f>
        <v>232</v>
      </c>
      <c r="E45" s="8" t="s">
        <v>66</v>
      </c>
      <c r="F45" s="7"/>
      <c r="G45" s="7"/>
      <c r="H45" s="7"/>
      <c r="I45" s="7"/>
      <c r="J45" s="7"/>
      <c r="K45" s="7"/>
      <c r="L45" s="7"/>
    </row>
    <row r="46" spans="1:12" x14ac:dyDescent="0.25">
      <c r="A46" s="7" t="s">
        <v>53</v>
      </c>
      <c r="B46" s="7" t="s">
        <v>77</v>
      </c>
      <c r="C46" s="7">
        <v>2</v>
      </c>
      <c r="D46" s="7">
        <f>2*2*58</f>
        <v>232</v>
      </c>
      <c r="E46" s="8" t="s">
        <v>66</v>
      </c>
      <c r="F46" s="7"/>
      <c r="G46" s="7"/>
      <c r="H46" s="7"/>
      <c r="I46" s="7"/>
      <c r="J46" s="7"/>
      <c r="K46" s="7"/>
      <c r="L46" s="7"/>
    </row>
    <row r="47" spans="1:12" x14ac:dyDescent="0.25">
      <c r="A47" s="7" t="s">
        <v>54</v>
      </c>
      <c r="B47" s="7" t="s">
        <v>77</v>
      </c>
      <c r="C47" s="7">
        <v>2</v>
      </c>
      <c r="D47" s="7">
        <f>2*2*58</f>
        <v>232</v>
      </c>
      <c r="E47" s="8" t="s">
        <v>66</v>
      </c>
      <c r="F47" s="7"/>
      <c r="G47" s="7"/>
      <c r="H47" s="7"/>
      <c r="I47" s="7"/>
      <c r="J47" s="7"/>
      <c r="K47" s="7"/>
      <c r="L47" s="7"/>
    </row>
    <row r="48" spans="1:12" x14ac:dyDescent="0.25">
      <c r="A48" s="7" t="s">
        <v>55</v>
      </c>
      <c r="B48" s="7" t="s">
        <v>77</v>
      </c>
      <c r="C48" s="7">
        <v>2</v>
      </c>
      <c r="D48" s="7">
        <f>2*2*58</f>
        <v>232</v>
      </c>
      <c r="E48" s="8" t="s">
        <v>66</v>
      </c>
      <c r="F48" s="7"/>
      <c r="G48" s="7"/>
      <c r="H48" s="7"/>
      <c r="I48" s="7"/>
      <c r="J48" s="7"/>
      <c r="K48" s="7"/>
      <c r="L48" s="7"/>
    </row>
    <row r="49" spans="1:12" x14ac:dyDescent="0.25">
      <c r="A49" s="7" t="s">
        <v>56</v>
      </c>
      <c r="B49" s="7" t="s">
        <v>77</v>
      </c>
      <c r="C49" s="7">
        <v>1</v>
      </c>
      <c r="D49" s="7">
        <f>1*2*58</f>
        <v>116</v>
      </c>
      <c r="E49" s="8" t="s">
        <v>66</v>
      </c>
      <c r="F49" s="7"/>
      <c r="G49" s="7"/>
      <c r="H49" s="7"/>
      <c r="I49" s="7"/>
      <c r="J49" s="7"/>
      <c r="K49" s="7"/>
      <c r="L49" s="7"/>
    </row>
    <row r="50" spans="1:12" x14ac:dyDescent="0.25">
      <c r="A50" s="7" t="s">
        <v>57</v>
      </c>
      <c r="B50" s="7" t="s">
        <v>77</v>
      </c>
      <c r="C50" s="7">
        <v>2</v>
      </c>
      <c r="D50" s="7">
        <f>2*2*58</f>
        <v>232</v>
      </c>
      <c r="E50" s="8" t="s">
        <v>66</v>
      </c>
      <c r="F50" s="7"/>
      <c r="G50" s="7"/>
      <c r="H50" s="7"/>
      <c r="I50" s="7"/>
      <c r="J50" s="7"/>
      <c r="K50" s="7"/>
      <c r="L50" s="7"/>
    </row>
    <row r="51" spans="1:12" x14ac:dyDescent="0.25">
      <c r="A51" s="7" t="s">
        <v>58</v>
      </c>
      <c r="B51" s="7" t="s">
        <v>77</v>
      </c>
      <c r="C51" s="7">
        <v>3</v>
      </c>
      <c r="D51" s="7">
        <f>3*2*58</f>
        <v>348</v>
      </c>
      <c r="E51" s="8" t="s">
        <v>64</v>
      </c>
      <c r="F51" s="7"/>
      <c r="G51" s="7"/>
      <c r="H51" s="7"/>
      <c r="I51" s="7"/>
      <c r="J51" s="7"/>
      <c r="K51" s="7"/>
      <c r="L51" s="7"/>
    </row>
    <row r="52" spans="1:12" x14ac:dyDescent="0.25">
      <c r="A52" s="7" t="s">
        <v>59</v>
      </c>
      <c r="B52" s="7" t="s">
        <v>76</v>
      </c>
      <c r="C52" s="7">
        <v>1</v>
      </c>
      <c r="D52" s="7">
        <f>1*1*60</f>
        <v>60</v>
      </c>
      <c r="E52" s="8" t="s">
        <v>64</v>
      </c>
      <c r="F52" s="7"/>
      <c r="G52" s="7"/>
      <c r="H52" s="7"/>
      <c r="I52" s="7"/>
      <c r="J52" s="7"/>
      <c r="K52" s="7"/>
      <c r="L52" s="7"/>
    </row>
    <row r="53" spans="1:12" x14ac:dyDescent="0.25">
      <c r="A53" s="7" t="s">
        <v>30</v>
      </c>
      <c r="B53" s="7" t="s">
        <v>74</v>
      </c>
      <c r="C53" s="7">
        <v>12</v>
      </c>
      <c r="D53" s="7">
        <f>12*2*58</f>
        <v>1392</v>
      </c>
      <c r="E53" s="8" t="s">
        <v>70</v>
      </c>
      <c r="F53" s="7"/>
      <c r="G53" s="7"/>
      <c r="H53" s="7"/>
      <c r="I53" s="7"/>
      <c r="J53" s="7"/>
      <c r="K53" s="7"/>
      <c r="L53" s="7"/>
    </row>
    <row r="54" spans="1:12" x14ac:dyDescent="0.25">
      <c r="A54" s="7" t="s">
        <v>31</v>
      </c>
      <c r="B54" s="7" t="s">
        <v>74</v>
      </c>
      <c r="C54" s="7">
        <v>1</v>
      </c>
      <c r="D54" s="7">
        <f>1*1*80</f>
        <v>80</v>
      </c>
      <c r="E54" s="8" t="s">
        <v>70</v>
      </c>
      <c r="F54" s="7"/>
      <c r="G54" s="7"/>
      <c r="H54" s="7"/>
      <c r="I54" s="7"/>
      <c r="J54" s="7"/>
      <c r="K54" s="7"/>
      <c r="L54" s="7"/>
    </row>
    <row r="55" spans="1:12" x14ac:dyDescent="0.25">
      <c r="A55" s="7" t="s">
        <v>32</v>
      </c>
      <c r="B55" s="7" t="s">
        <v>75</v>
      </c>
      <c r="C55" s="7">
        <v>8</v>
      </c>
      <c r="D55" s="7">
        <f>8*1*58</f>
        <v>464</v>
      </c>
      <c r="E55" s="8" t="s">
        <v>70</v>
      </c>
      <c r="F55" s="7"/>
      <c r="G55" s="7"/>
      <c r="H55" s="7"/>
      <c r="I55" s="7"/>
      <c r="J55" s="7"/>
      <c r="K55" s="7"/>
      <c r="L55" s="7"/>
    </row>
    <row r="56" spans="1:12" x14ac:dyDescent="0.25">
      <c r="A56" s="7" t="s">
        <v>33</v>
      </c>
      <c r="B56" s="7" t="s">
        <v>86</v>
      </c>
      <c r="C56" s="7">
        <v>3</v>
      </c>
      <c r="D56" s="7">
        <f>3*1*100</f>
        <v>300</v>
      </c>
      <c r="E56" s="8" t="s">
        <v>70</v>
      </c>
      <c r="F56" s="7"/>
      <c r="G56" s="7"/>
      <c r="H56" s="7"/>
      <c r="I56" s="7"/>
      <c r="J56" s="7"/>
      <c r="K56" s="7"/>
      <c r="L56" s="7"/>
    </row>
  </sheetData>
  <mergeCells count="1">
    <mergeCell ref="A1:L1"/>
  </mergeCells>
  <pageMargins left="0.7" right="0.32" top="0.34" bottom="0.3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Watson</dc:creator>
  <cp:lastModifiedBy>Mark Watson</cp:lastModifiedBy>
  <cp:lastPrinted>2021-02-03T09:56:52Z</cp:lastPrinted>
  <dcterms:created xsi:type="dcterms:W3CDTF">2020-11-18T17:06:56Z</dcterms:created>
  <dcterms:modified xsi:type="dcterms:W3CDTF">2021-02-09T17:24:33Z</dcterms:modified>
</cp:coreProperties>
</file>